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9120" tabRatio="653" activeTab="0"/>
  </bookViews>
  <sheets>
    <sheet name="Blanco Tool" sheetId="1" r:id="rId1"/>
  </sheets>
  <definedNames>
    <definedName name="_xlnm.Print_Area" localSheetId="0">'Blanco Tool'!$A$5:$I$206</definedName>
    <definedName name="_xlnm.Print_Titles" localSheetId="0">'Blanco Tool'!$5:$5</definedName>
  </definedNames>
  <calcPr fullCalcOnLoad="1"/>
</workbook>
</file>

<file path=xl/sharedStrings.xml><?xml version="1.0" encoding="utf-8"?>
<sst xmlns="http://schemas.openxmlformats.org/spreadsheetml/2006/main" count="595" uniqueCount="159">
  <si>
    <t>Kengetal risico</t>
  </si>
  <si>
    <t>Kenfactor PM</t>
  </si>
  <si>
    <t>Risicofactor</t>
  </si>
  <si>
    <t>Het verwijderen van solventhoudende afvalstoffen, waaronder het contactwater, gebeurt via erkende ophalers en verwerkers.</t>
  </si>
  <si>
    <t>Overschakelen op diepkoelaggregaat (koelwatervrij)</t>
  </si>
  <si>
    <t>De opslag van droogkuisproducten houdt een risico naar bodemverontreiniging in. De opslag gebeurt in vaten van enkele liters inhoud of in grotere recipiënten (vat of tank). Gelet op de hoge concentraties, kan bij lekken van de verpakking, een aanzienlijke bodemverontreiniging ontstaan. Hoe groter het recipiënt, hoe groter de mogelijke milieuschade.  Het risico kan verhoogd worden bij gezamenlijke opslag met detergenthoudende stoffen. Immers simultaan vrijkomen naar de bodem van met name PER en detergenten verhoogt de wateroplosbaarheid van PER.  Het risico kan verhoogd worden bij gezamenlijke opslag met brandbare producten. Immers bij een brand van deze laatste is de kans dat de PER-opslag beschadigd wordt groter en bijgevolg ook de kans op een lek naar de bodem. Bulkopslag wordt hier niet in detail onderzocht; indien het zou voorkomen is het risico zo groot dat PM27, buitengebruikstelling, onmiddellijk moet overwogen worden.</t>
  </si>
  <si>
    <t>scoretabel 6</t>
  </si>
  <si>
    <t>(=scoretabel1?)</t>
  </si>
  <si>
    <t>scoretabel 7</t>
  </si>
  <si>
    <t>Voorbehandeling, nabehandeling</t>
  </si>
  <si>
    <t>Vloeistofdichte vloer</t>
  </si>
  <si>
    <t>Jaarlijks nazicht goede staat vloeistofdichte vloer en inkuipingen.</t>
  </si>
  <si>
    <t>Deskundig en opgeleid personeel</t>
  </si>
  <si>
    <t>Alle ontvlekkers ter hoogte van voor- en nabehandelingstafels zitten in kleine recipiënten (&lt; 1 l / 1 kg).</t>
  </si>
  <si>
    <t>Mogelijke antwoorden</t>
  </si>
  <si>
    <t>Antwoord</t>
  </si>
  <si>
    <t>Ja</t>
  </si>
  <si>
    <t>Neen</t>
  </si>
  <si>
    <t xml:space="preserve">Er worden alleen ontvlekkers gebruikt die geen PER of chloorkoolwaterstof bevatten. </t>
  </si>
  <si>
    <t>Reiniging</t>
  </si>
  <si>
    <t>Het eigenlijke reinigen is een proces dat relatief weinig effecten heeft op het milieu. Door kleine lekken en door het “ademen” van de machine kunnen kleine hoeveelheden oplosmiddel in de lucht terecht komen. Door gemorste hoeveelheden oplosmiddel of lekken in (oudere) machines kan bodemverontreiniging ontstaan.</t>
  </si>
  <si>
    <t>Bij het manueel vullen kan product gemorst worden en/of kan men de machine gaan overvullen. Bij het automatisch vullen van de machine dienen regelmatig nieuwe vaten aangesloten te worden en lege vaten vervangen te worden. Bij deze handelingen bestaat er een zeker risico op bodemverontreiniging.</t>
  </si>
  <si>
    <t>De afvoer van bedrijfsafvalwater kan gebeuren via de riolering. Het contactwater werd vroeger frequent zonder enige filter via de riolering verwijderd. Bij lekken of andere gebreken van de bedrijfs- of openbare riolering onstaat een groot gevaar op bodemverontreiniging. Contactwater bestaat is immers verzadigd met PER; vaak is ook een kleine hoeveelheid niet opgelost PER aanwezig. Koelwater kan uitzonderlijk - bij een lek in de koeler - met PER verontreinigd worden.</t>
  </si>
  <si>
    <t>Solventafval in vaten van max 200 l</t>
  </si>
  <si>
    <t>a</t>
  </si>
  <si>
    <t>b</t>
  </si>
  <si>
    <t>Tijdens het onderhoud of de herstellingswerken kunnen reinigingsproducten (in machine, leidingen,…) vrijkomen.</t>
  </si>
  <si>
    <t>via bovengrondse leidingen en buffertanks</t>
  </si>
  <si>
    <t>via ondergrondse leidingen en/of buffertanks</t>
  </si>
  <si>
    <t>Item 1</t>
  </si>
  <si>
    <t>Item 2</t>
  </si>
  <si>
    <t>Item 3</t>
  </si>
  <si>
    <t>Item 4</t>
  </si>
  <si>
    <t>Item 5</t>
  </si>
  <si>
    <t>Item 6</t>
  </si>
  <si>
    <t>Set van preventieve maatregelen</t>
  </si>
  <si>
    <t>Globale risicofactor</t>
  </si>
  <si>
    <t>Restrisico</t>
  </si>
  <si>
    <t>PM 1</t>
  </si>
  <si>
    <t>PM 2</t>
  </si>
  <si>
    <t>PM 3</t>
  </si>
  <si>
    <t>PM 4</t>
  </si>
  <si>
    <t>PM 5</t>
  </si>
  <si>
    <t>scoretabel 1</t>
  </si>
  <si>
    <t>zie</t>
  </si>
  <si>
    <t xml:space="preserve">Ja </t>
  </si>
  <si>
    <t>Onderhoudwerken gebeuren door de leverancier van de machine of door firma met gelijkwaardige deskundigheid</t>
  </si>
  <si>
    <t>Voor de condensatie van het verdampte oplosmiddel worden twee systemen gebruikt. Het eerste systeem maakt gebruik van water als koelvloeistof. De koeltemperatuur is dus afhankelijk van de temperatuur van het (leiding)water. Bij continue doorstroming kan gekoeld worden tot 20 °C. Dit vergt echter een zeer groot waterverbruik. Door de relatief hoge temperatuur van het koelwater is de terugwinning van het oplosmiddel uit de drooglucht beperkt. Het tweede systeem, dat nu meer ingang vindt, maakt gebruik van een diepkoelaggregaat. Er is geen koelwater meer nodig en de temperatuur waarop condensatie gebeurt is veel lager (ongeveer 0 °C) waardoor veel minder restanten van het oplosmiddel in de drooglucht aanwezig blijven.</t>
  </si>
  <si>
    <t>Beheer van contactwater</t>
  </si>
  <si>
    <t>Beheer van Koelwater</t>
  </si>
  <si>
    <t>Koelwater opvangen en hergebruiken als waswater in natwasserij</t>
  </si>
  <si>
    <t>Contactwater via actiefkoolfilter naar riolering sturen</t>
  </si>
  <si>
    <t>-</t>
  </si>
  <si>
    <t>Lekdetectie en reperatie</t>
  </si>
  <si>
    <t>Jaarlijks groot nazicht van reinigingsmachine</t>
  </si>
  <si>
    <t>Automatisch afgrendelsysteem voor laaddeur en spelden- en pluizenvanger</t>
  </si>
  <si>
    <t>Vulstreep op laaddeur, oplosmiddelentanks en destillator</t>
  </si>
  <si>
    <t>Geen goten en afvoerputten aanwezig</t>
  </si>
  <si>
    <t>Goten en afvoerputten zijn hermetisch afgesloten</t>
  </si>
  <si>
    <t>Voldoend ruime opvangbak onder de reinigingsmachine en hulpapparatuur</t>
  </si>
  <si>
    <t>PM 20</t>
  </si>
  <si>
    <t>PM 12 - PM 13</t>
  </si>
  <si>
    <t>PM 21</t>
  </si>
  <si>
    <t>PM 22</t>
  </si>
  <si>
    <t>PM 23</t>
  </si>
  <si>
    <t>PM 24</t>
  </si>
  <si>
    <t>PM 25</t>
  </si>
  <si>
    <t>PM 26</t>
  </si>
  <si>
    <t>PM 28</t>
  </si>
  <si>
    <t>PM 29</t>
  </si>
  <si>
    <t>PM 30</t>
  </si>
  <si>
    <t>PM 31</t>
  </si>
  <si>
    <t>PM 32</t>
  </si>
  <si>
    <t>PM 33</t>
  </si>
  <si>
    <t>PM 34</t>
  </si>
  <si>
    <t>PM 35</t>
  </si>
  <si>
    <t>PM 36</t>
  </si>
  <si>
    <t>PM 37</t>
  </si>
  <si>
    <t>PM 38</t>
  </si>
  <si>
    <t>PM 39</t>
  </si>
  <si>
    <t>Risico-omschrijving 1</t>
  </si>
  <si>
    <t>Risico-omschrijving 2</t>
  </si>
  <si>
    <t>Risico-omschrijving 3</t>
  </si>
  <si>
    <t>Risico-omschrijving 4</t>
  </si>
  <si>
    <t>Risico-omschrijving 5</t>
  </si>
  <si>
    <t>Risico-omschrijving 6</t>
  </si>
  <si>
    <t>Risico-omschrijving 7</t>
  </si>
  <si>
    <t>Risico-omschrijving 8</t>
  </si>
  <si>
    <t>Risico-omschrijving 9</t>
  </si>
  <si>
    <t>Alternatieve reinigingsmachine zonder PER of Chloor-KWS maar met Greenearth of met KWS</t>
  </si>
  <si>
    <t>Lege opvangbakken aanwezig tijdens laden / lossen recipiënten met solventen</t>
  </si>
  <si>
    <t>Opslag van solventen</t>
  </si>
  <si>
    <t>Oplosmiddelen opslaan in recipiënten die luchtdicht, voldoende sterk en geschikt zijn</t>
  </si>
  <si>
    <t>De opslagzone is als volgt ingericht :</t>
  </si>
  <si>
    <t>De opslag gebeurt gescheiden van oppervlakken met een temperatuur &gt; 150 °C EN van de opslag van ontvlambare stoffen. De scheiding is gerealiseerd door minstens 1 van de volgende:</t>
  </si>
  <si>
    <t xml:space="preserve">   afstand van minstens 2 m</t>
  </si>
  <si>
    <t xml:space="preserve">   brandwerende muur</t>
  </si>
  <si>
    <t xml:space="preserve">   opslag gebeurt in een normaal afgesloten brandwerende milieukast</t>
  </si>
  <si>
    <t>(PS : textiel, papier of kunststof voor verpakking, geconcentreerde detergenten, stookolietank, … zijn allemaal brandbaar maar niet ontvlambaar)</t>
  </si>
  <si>
    <t>klassieke vaten of recipiënten</t>
  </si>
  <si>
    <t>neen</t>
  </si>
  <si>
    <t>ja</t>
  </si>
  <si>
    <t>recipiënten van type Safetainer of gelijkwaardig</t>
  </si>
  <si>
    <t>a1</t>
  </si>
  <si>
    <t>a2</t>
  </si>
  <si>
    <t>Opslag boven opvangbak of in een niet-brandwerende kast met opvangbak</t>
  </si>
  <si>
    <t>Voldoende groot (cfr. dimensies volgens Vlarem II)</t>
  </si>
  <si>
    <t>Met een opvangcapaciteit die echter kleiner is dan volgens Vlarem II</t>
  </si>
  <si>
    <t>Lek-kits voor opvang van lekken en morsen zijn aanwezig in betrokken ruimte.</t>
  </si>
  <si>
    <t>De vloer van ALLE te passeren ruimtes geldt:</t>
  </si>
  <si>
    <t xml:space="preserve">Tijdens reinigingscyclus de machine openen. Indien de machine tijdens de reinigingscyclus geopend wordt, kunnen geconcentreerde PER-dampen of ook PER-vloeistof vrijkomen. </t>
  </si>
  <si>
    <t>Tijdens het overbrengen van de recipiënten (vaten, bidons, flessen,…) met reinigingsproducten naar de opslagplaats kunnen zich calamiteiten voordoen, waardoor een risico ontstaat op lekken van deze recipiënten. De recipiënten dienen te voldoen aan bepaalde kwaliteitseisen. Indien deze recipiënten niet goed afsluiten of beschadigd zijn, is er een zeker gevaar op lekken van de inhoud ervan. Het risico kan verhoogd worden indien de verplaatsing van de vrachtwagen naar de opslagplaats of machine of terug langs plaatsen passeert waarbij het omvallen van een recipiënt kan leiden tot schade aan het recipiënt. Voorbeelden zijn trappen, laadkaaien,  onvoldoende beveiligde liften, ...</t>
  </si>
  <si>
    <t xml:space="preserve"> -</t>
  </si>
  <si>
    <t>Transport van solventen</t>
  </si>
  <si>
    <t>PM 13</t>
  </si>
  <si>
    <t>PM 14</t>
  </si>
  <si>
    <t>PM 15</t>
  </si>
  <si>
    <t>PM 16</t>
  </si>
  <si>
    <t>PM 17</t>
  </si>
  <si>
    <t>PM 18</t>
  </si>
  <si>
    <t>PM 19</t>
  </si>
  <si>
    <t>Automatisch systeem met overvulbeveiliging op laaddeur, oplosmiddelentanks en destillator</t>
  </si>
  <si>
    <t>Beveiliging tegen overvullen</t>
  </si>
  <si>
    <t>Specifieke risicoplaatsen op route van en naar vrachtwagen zijn vermeden of zijn beveiligd</t>
  </si>
  <si>
    <t>De vloer van de ruimte waar deze activiteit doorgaat, is als volgt:</t>
  </si>
  <si>
    <t xml:space="preserve">De opslag van droogkuisproducten gebeurt gescheiden van de opslag van detergenten en van brandbare producten. </t>
  </si>
  <si>
    <t>Opslag in beveiligde container - aansluiting via leidingen en niet door overgieten</t>
  </si>
  <si>
    <t>PM 6</t>
  </si>
  <si>
    <t>PM 7</t>
  </si>
  <si>
    <t>PM 8</t>
  </si>
  <si>
    <t>PM 9</t>
  </si>
  <si>
    <t>PM 10</t>
  </si>
  <si>
    <t>PM 11</t>
  </si>
  <si>
    <t>PM 12</t>
  </si>
  <si>
    <t>scoretabel 2</t>
  </si>
  <si>
    <t>scoretabel 3</t>
  </si>
  <si>
    <t>scoretabel 4</t>
  </si>
  <si>
    <t>scoretabel 5</t>
  </si>
  <si>
    <t>Scoretabel 7</t>
  </si>
  <si>
    <t>Scoretabel 6</t>
  </si>
  <si>
    <t>Scoretabel 5</t>
  </si>
  <si>
    <t>Scoretabel 4</t>
  </si>
  <si>
    <t>Scoretabel 3</t>
  </si>
  <si>
    <t>Scoretabel 2</t>
  </si>
  <si>
    <t>Scoretabel 1</t>
  </si>
  <si>
    <t>Eén opvangbak onder de hele machine en alle hulpappatuur</t>
  </si>
  <si>
    <t>Alle aanwezige solventen zijn lichter dan water (KWS, Greenearth); er wordt geen PER gebruikt.</t>
  </si>
  <si>
    <t>Verplaatsing van recipiënten met (afval)reinigingsproduct gebeurt door vast en opgeleid personeel</t>
  </si>
  <si>
    <t>Scores</t>
  </si>
  <si>
    <t>Scoretabel, waarin voor elke handeling of plaats in het bedrijf gescreend wordt of de aanwezige maatregelen het risico ver genoeg terugdringen.</t>
  </si>
  <si>
    <t>Alle solventen worden uit de machine verwijderd voorafgaand aan elk onderhoud.</t>
  </si>
  <si>
    <t>Elke directe verbinding tussen de reinigingsmachine en de riolering is verwijderd</t>
  </si>
  <si>
    <t>Voor alle te passeren ruimtes geldt : Lek-kits voor opvang van lekken en morsen zijn aanwezig in betrokken ruimte.</t>
  </si>
  <si>
    <t xml:space="preserve">Geringe morsverliezen bij gebruik van oplosmiddelen, waardoor niettemin een beperkt risico op bodemverontreiniging.                                                                                                        </t>
  </si>
  <si>
    <t>Verschillende kleinere opvangbakken die achteraf onder een bestaande machine zijn aangebracht  en die samen over quasi de volledige oppervlakte van de machine en de hulpapparatuur lekken opvangen</t>
  </si>
  <si>
    <t>PM 3 -   PM 6</t>
  </si>
  <si>
    <t>c</t>
  </si>
  <si>
    <t>d</t>
  </si>
  <si>
    <t>Maatregel PM 21 + Opslaan boven opvangbak</t>
  </si>
</sst>
</file>

<file path=xl/styles.xml><?xml version="1.0" encoding="utf-8"?>
<styleSheet xmlns="http://schemas.openxmlformats.org/spreadsheetml/2006/main">
  <numFmts count="25">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 numFmtId="178" formatCode="0.0000%"/>
    <numFmt numFmtId="179" formatCode="0.000%"/>
    <numFmt numFmtId="180" formatCode="0.0"/>
  </numFmts>
  <fonts count="11">
    <font>
      <sz val="10"/>
      <name val="Arial"/>
      <family val="0"/>
    </font>
    <font>
      <b/>
      <sz val="20"/>
      <name val="Arial"/>
      <family val="2"/>
    </font>
    <font>
      <b/>
      <sz val="16"/>
      <name val="Arial"/>
      <family val="2"/>
    </font>
    <font>
      <u val="single"/>
      <sz val="8.5"/>
      <color indexed="36"/>
      <name val="Arial"/>
      <family val="0"/>
    </font>
    <font>
      <u val="single"/>
      <sz val="8.5"/>
      <color indexed="12"/>
      <name val="Arial"/>
      <family val="0"/>
    </font>
    <font>
      <b/>
      <i/>
      <sz val="10"/>
      <name val="Arial"/>
      <family val="2"/>
    </font>
    <font>
      <i/>
      <sz val="10"/>
      <name val="Arial"/>
      <family val="2"/>
    </font>
    <font>
      <b/>
      <sz val="10"/>
      <name val="Arial"/>
      <family val="2"/>
    </font>
    <font>
      <sz val="10"/>
      <color indexed="55"/>
      <name val="Arial"/>
      <family val="2"/>
    </font>
    <font>
      <sz val="20"/>
      <name val="Arial"/>
      <family val="2"/>
    </font>
    <font>
      <sz val="16"/>
      <name val="Arial"/>
      <family val="2"/>
    </font>
  </fonts>
  <fills count="6">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9" fillId="0" borderId="0" xfId="0" applyFont="1" applyAlignment="1" applyProtection="1">
      <alignment horizontal="center" vertical="top"/>
      <protection locked="0"/>
    </xf>
    <xf numFmtId="0" fontId="9"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10" fillId="2" borderId="0" xfId="0" applyFont="1" applyFill="1" applyAlignment="1" applyProtection="1">
      <alignment horizontal="right" vertical="top"/>
      <protection locked="0"/>
    </xf>
    <xf numFmtId="0" fontId="10" fillId="2" borderId="0" xfId="0" applyFont="1" applyFill="1" applyAlignment="1" applyProtection="1">
      <alignment horizontal="left" vertical="top"/>
      <protection locked="0"/>
    </xf>
    <xf numFmtId="0" fontId="0" fillId="0" borderId="0" xfId="0" applyFill="1" applyAlignment="1" applyProtection="1">
      <alignment horizontal="center" vertical="top"/>
      <protection locked="0"/>
    </xf>
    <xf numFmtId="0" fontId="0" fillId="3" borderId="0" xfId="0" applyFill="1" applyAlignment="1" applyProtection="1">
      <alignment horizontal="center" vertical="top"/>
      <protection locked="0"/>
    </xf>
    <xf numFmtId="0" fontId="6" fillId="0" borderId="0" xfId="0" applyFont="1" applyAlignment="1" applyProtection="1">
      <alignment vertical="top"/>
      <protection locked="0"/>
    </xf>
    <xf numFmtId="0" fontId="0" fillId="0" borderId="0" xfId="0" applyAlignment="1" applyProtection="1" quotePrefix="1">
      <alignment horizontal="center" vertical="top"/>
      <protection locked="0"/>
    </xf>
    <xf numFmtId="0" fontId="5" fillId="0" borderId="0" xfId="0" applyFont="1" applyFill="1" applyAlignment="1" applyProtection="1">
      <alignment horizontal="center" vertical="top"/>
      <protection locked="0"/>
    </xf>
    <xf numFmtId="0" fontId="5" fillId="3" borderId="0" xfId="0" applyFont="1" applyFill="1" applyAlignment="1" applyProtection="1">
      <alignment horizontal="center" vertical="top"/>
      <protection locked="0"/>
    </xf>
    <xf numFmtId="0" fontId="0" fillId="3" borderId="1" xfId="0" applyFill="1" applyBorder="1" applyAlignment="1" applyProtection="1">
      <alignment horizontal="center" vertical="top"/>
      <protection locked="0"/>
    </xf>
    <xf numFmtId="9" fontId="0" fillId="3" borderId="0" xfId="0" applyNumberFormat="1" applyFill="1" applyAlignment="1" applyProtection="1">
      <alignment horizontal="center" vertical="top"/>
      <protection locked="0"/>
    </xf>
    <xf numFmtId="9" fontId="0" fillId="0" borderId="0" xfId="0" applyNumberFormat="1" applyAlignment="1" applyProtection="1">
      <alignment vertical="top"/>
      <protection locked="0"/>
    </xf>
    <xf numFmtId="9" fontId="6" fillId="0" borderId="0" xfId="0" applyNumberFormat="1" applyFont="1" applyFill="1" applyAlignment="1" applyProtection="1">
      <alignment horizontal="left" vertical="top"/>
      <protection locked="0"/>
    </xf>
    <xf numFmtId="0" fontId="0" fillId="0" borderId="1" xfId="0" applyFill="1" applyBorder="1" applyAlignment="1" applyProtection="1">
      <alignment horizontal="center" vertical="top"/>
      <protection locked="0"/>
    </xf>
    <xf numFmtId="9" fontId="0" fillId="3" borderId="0" xfId="0" applyNumberFormat="1" applyFill="1" applyBorder="1" applyAlignment="1" applyProtection="1">
      <alignment horizontal="center" vertical="top"/>
      <protection locked="0"/>
    </xf>
    <xf numFmtId="0" fontId="0" fillId="4" borderId="2" xfId="0" applyFont="1" applyFill="1" applyBorder="1" applyAlignment="1" applyProtection="1">
      <alignment horizontal="center" vertical="top"/>
      <protection locked="0"/>
    </xf>
    <xf numFmtId="0" fontId="0" fillId="4" borderId="3" xfId="0" applyFont="1" applyFill="1" applyBorder="1" applyAlignment="1" applyProtection="1">
      <alignment horizontal="center" vertical="top"/>
      <protection locked="0"/>
    </xf>
    <xf numFmtId="9" fontId="0" fillId="4" borderId="3" xfId="0" applyNumberFormat="1" applyFont="1" applyFill="1" applyBorder="1" applyAlignment="1" applyProtection="1" quotePrefix="1">
      <alignment horizontal="left" vertical="top"/>
      <protection locked="0"/>
    </xf>
    <xf numFmtId="0" fontId="0" fillId="4" borderId="3" xfId="0" applyFont="1" applyFill="1" applyBorder="1" applyAlignment="1" applyProtection="1">
      <alignment vertical="top"/>
      <protection locked="0"/>
    </xf>
    <xf numFmtId="9" fontId="0" fillId="4" borderId="4" xfId="0" applyNumberFormat="1" applyFont="1" applyFill="1" applyBorder="1" applyAlignment="1" applyProtection="1">
      <alignment vertical="top"/>
      <protection locked="0"/>
    </xf>
    <xf numFmtId="0" fontId="0" fillId="4" borderId="5" xfId="0" applyFont="1" applyFill="1" applyBorder="1" applyAlignment="1" applyProtection="1">
      <alignment horizontal="center" vertical="top"/>
      <protection locked="0"/>
    </xf>
    <xf numFmtId="0" fontId="0" fillId="4" borderId="0" xfId="0" applyFont="1" applyFill="1" applyBorder="1" applyAlignment="1" applyProtection="1">
      <alignment horizontal="center" vertical="top"/>
      <protection locked="0"/>
    </xf>
    <xf numFmtId="9" fontId="0" fillId="4" borderId="0" xfId="0" applyNumberFormat="1" applyFont="1" applyFill="1" applyBorder="1" applyAlignment="1" applyProtection="1">
      <alignment horizontal="center" vertical="top"/>
      <protection locked="0"/>
    </xf>
    <xf numFmtId="9" fontId="0" fillId="4" borderId="0" xfId="19" applyFont="1" applyFill="1" applyBorder="1" applyAlignment="1" applyProtection="1">
      <alignment vertical="top"/>
      <protection locked="0"/>
    </xf>
    <xf numFmtId="9" fontId="0" fillId="4" borderId="6" xfId="19" applyFont="1" applyFill="1" applyBorder="1" applyAlignment="1" applyProtection="1">
      <alignment vertical="top"/>
      <protection locked="0"/>
    </xf>
    <xf numFmtId="0" fontId="0" fillId="4" borderId="7" xfId="0" applyFont="1" applyFill="1" applyBorder="1" applyAlignment="1" applyProtection="1">
      <alignment horizontal="center" vertical="top"/>
      <protection locked="0"/>
    </xf>
    <xf numFmtId="0" fontId="0" fillId="4" borderId="8" xfId="0" applyFont="1" applyFill="1" applyBorder="1" applyAlignment="1" applyProtection="1">
      <alignment horizontal="center" vertical="top"/>
      <protection locked="0"/>
    </xf>
    <xf numFmtId="9" fontId="0" fillId="4" borderId="8" xfId="0" applyNumberFormat="1" applyFont="1" applyFill="1" applyBorder="1" applyAlignment="1" applyProtection="1">
      <alignment horizontal="center" vertical="top"/>
      <protection locked="0"/>
    </xf>
    <xf numFmtId="9" fontId="0" fillId="4" borderId="8" xfId="19" applyFont="1" applyFill="1" applyBorder="1" applyAlignment="1" applyProtection="1">
      <alignment vertical="top"/>
      <protection locked="0"/>
    </xf>
    <xf numFmtId="9" fontId="0" fillId="4" borderId="9" xfId="19" applyFont="1" applyFill="1" applyBorder="1" applyAlignment="1" applyProtection="1">
      <alignment vertical="top"/>
      <protection locked="0"/>
    </xf>
    <xf numFmtId="0" fontId="0" fillId="0" borderId="0" xfId="0" applyFill="1" applyAlignment="1" applyProtection="1">
      <alignment vertical="top"/>
      <protection locked="0"/>
    </xf>
    <xf numFmtId="0" fontId="7" fillId="0" borderId="0" xfId="0" applyFont="1" applyFill="1" applyAlignment="1" applyProtection="1">
      <alignment horizontal="center" vertical="top"/>
      <protection locked="0"/>
    </xf>
    <xf numFmtId="0" fontId="7" fillId="2" borderId="0" xfId="0" applyFont="1" applyFill="1" applyAlignment="1" applyProtection="1">
      <alignment horizontal="center" vertical="top"/>
      <protection locked="0"/>
    </xf>
    <xf numFmtId="0" fontId="6" fillId="0" borderId="0" xfId="0" applyFont="1" applyFill="1" applyAlignment="1" applyProtection="1">
      <alignment horizontal="center" vertical="top"/>
      <protection locked="0"/>
    </xf>
    <xf numFmtId="0" fontId="6" fillId="3" borderId="0" xfId="0" applyFont="1" applyFill="1" applyAlignment="1" applyProtection="1">
      <alignment horizontal="center" vertical="top"/>
      <protection locked="0"/>
    </xf>
    <xf numFmtId="178" fontId="0" fillId="3" borderId="0" xfId="0" applyNumberFormat="1" applyFill="1" applyAlignment="1" applyProtection="1">
      <alignment horizontal="center" vertical="top"/>
      <protection locked="0"/>
    </xf>
    <xf numFmtId="0" fontId="0" fillId="3" borderId="1" xfId="0" applyFont="1" applyFill="1" applyBorder="1" applyAlignment="1" applyProtection="1">
      <alignment horizontal="center" vertical="top"/>
      <protection locked="0"/>
    </xf>
    <xf numFmtId="0" fontId="0" fillId="0" borderId="0" xfId="0" applyFont="1" applyFill="1" applyAlignment="1" applyProtection="1">
      <alignment vertical="top" wrapText="1"/>
      <protection locked="0"/>
    </xf>
    <xf numFmtId="0" fontId="0" fillId="0" borderId="0" xfId="0" applyFont="1" applyAlignment="1" applyProtection="1">
      <alignment vertical="top"/>
      <protection locked="0"/>
    </xf>
    <xf numFmtId="9" fontId="0" fillId="4" borderId="1" xfId="19" applyFill="1" applyBorder="1" applyAlignment="1" applyProtection="1">
      <alignment vertical="top"/>
      <protection locked="0"/>
    </xf>
    <xf numFmtId="0" fontId="0" fillId="0" borderId="0" xfId="0" applyFont="1" applyFill="1" applyBorder="1" applyAlignment="1" applyProtection="1">
      <alignment vertical="top" wrapText="1"/>
      <protection locked="0"/>
    </xf>
    <xf numFmtId="0" fontId="0" fillId="0" borderId="0" xfId="0" applyBorder="1" applyAlignment="1" applyProtection="1">
      <alignment horizontal="center" vertical="top"/>
      <protection locked="0"/>
    </xf>
    <xf numFmtId="0" fontId="0" fillId="0" borderId="1" xfId="0" applyFill="1" applyBorder="1" applyAlignment="1" applyProtection="1" quotePrefix="1">
      <alignment horizontal="center" vertical="top"/>
      <protection locked="0"/>
    </xf>
    <xf numFmtId="176" fontId="7" fillId="0" borderId="0" xfId="0" applyNumberFormat="1" applyFont="1" applyAlignment="1" applyProtection="1">
      <alignment horizontal="center" vertical="top"/>
      <protection locked="0"/>
    </xf>
    <xf numFmtId="0" fontId="0" fillId="3" borderId="0" xfId="0" applyFill="1" applyAlignment="1" applyProtection="1">
      <alignment vertical="top"/>
      <protection locked="0"/>
    </xf>
    <xf numFmtId="0" fontId="8" fillId="0" borderId="1" xfId="0" applyFont="1" applyFill="1" applyBorder="1" applyAlignment="1" applyProtection="1">
      <alignment horizontal="center" vertical="top"/>
      <protection locked="0"/>
    </xf>
    <xf numFmtId="9" fontId="8" fillId="3" borderId="0" xfId="0" applyNumberFormat="1" applyFont="1" applyFill="1" applyAlignment="1" applyProtection="1">
      <alignment horizontal="center" vertical="top"/>
      <protection locked="0"/>
    </xf>
    <xf numFmtId="9" fontId="8" fillId="0" borderId="0" xfId="0" applyNumberFormat="1" applyFont="1" applyAlignment="1" applyProtection="1">
      <alignment vertical="top"/>
      <protection locked="0"/>
    </xf>
    <xf numFmtId="0" fontId="8" fillId="0" borderId="1" xfId="0" applyFont="1" applyFill="1" applyBorder="1" applyAlignment="1" applyProtection="1">
      <alignment horizontal="center" vertical="top" wrapText="1"/>
      <protection locked="0"/>
    </xf>
    <xf numFmtId="9" fontId="8" fillId="3" borderId="0" xfId="0" applyNumberFormat="1" applyFont="1" applyFill="1" applyAlignment="1" applyProtection="1">
      <alignment horizontal="center" vertical="top" wrapText="1"/>
      <protection locked="0"/>
    </xf>
    <xf numFmtId="0" fontId="7" fillId="2" borderId="0" xfId="0" applyNumberFormat="1" applyFont="1" applyFill="1" applyAlignment="1" applyProtection="1">
      <alignment horizontal="center" vertical="top"/>
      <protection locked="0"/>
    </xf>
    <xf numFmtId="9" fontId="8" fillId="3" borderId="0" xfId="19" applyFont="1" applyFill="1" applyAlignment="1" applyProtection="1">
      <alignment horizontal="center" vertical="top" wrapText="1"/>
      <protection locked="0"/>
    </xf>
    <xf numFmtId="0" fontId="8" fillId="0" borderId="1" xfId="0" applyFont="1" applyFill="1" applyBorder="1" applyAlignment="1" applyProtection="1">
      <alignment horizontal="center" vertical="top"/>
      <protection locked="0"/>
    </xf>
    <xf numFmtId="9" fontId="8" fillId="3" borderId="0" xfId="0" applyNumberFormat="1" applyFont="1" applyFill="1" applyAlignment="1" applyProtection="1">
      <alignment horizontal="center" vertical="top"/>
      <protection locked="0"/>
    </xf>
    <xf numFmtId="0" fontId="8" fillId="0" borderId="0" xfId="0" applyFont="1" applyAlignment="1" applyProtection="1">
      <alignment vertical="top" wrapText="1"/>
      <protection locked="0"/>
    </xf>
    <xf numFmtId="0" fontId="8" fillId="0" borderId="0" xfId="0" applyFont="1" applyFill="1" applyAlignment="1" applyProtection="1">
      <alignment vertical="top"/>
      <protection locked="0"/>
    </xf>
    <xf numFmtId="0" fontId="8" fillId="0" borderId="0" xfId="0" applyFont="1" applyAlignment="1" applyProtection="1">
      <alignment vertical="top"/>
      <protection locked="0"/>
    </xf>
    <xf numFmtId="1" fontId="7" fillId="2" borderId="0" xfId="0" applyNumberFormat="1" applyFont="1" applyFill="1" applyAlignment="1" applyProtection="1">
      <alignment horizontal="center" vertical="top"/>
      <protection locked="0"/>
    </xf>
    <xf numFmtId="9" fontId="8" fillId="0" borderId="1" xfId="19" applyFont="1" applyFill="1" applyBorder="1" applyAlignment="1" applyProtection="1">
      <alignment horizontal="center" vertical="top" wrapText="1"/>
      <protection locked="0"/>
    </xf>
    <xf numFmtId="9" fontId="0" fillId="0" borderId="0" xfId="19" applyAlignment="1" applyProtection="1">
      <alignment vertical="top"/>
      <protection locked="0"/>
    </xf>
    <xf numFmtId="9" fontId="8" fillId="0" borderId="0" xfId="19" applyFont="1" applyAlignment="1" applyProtection="1">
      <alignment horizontal="center" vertical="top" wrapText="1"/>
      <protection locked="0"/>
    </xf>
    <xf numFmtId="9" fontId="8" fillId="0" borderId="0" xfId="19" applyFont="1" applyFill="1" applyAlignment="1" applyProtection="1">
      <alignment horizontal="center" vertical="top" wrapText="1"/>
      <protection locked="0"/>
    </xf>
    <xf numFmtId="176" fontId="7" fillId="0" borderId="0" xfId="19" applyNumberFormat="1" applyFont="1" applyAlignment="1" applyProtection="1">
      <alignment horizontal="center" vertical="top" wrapText="1"/>
      <protection locked="0"/>
    </xf>
    <xf numFmtId="0" fontId="0" fillId="4" borderId="2" xfId="0" applyFill="1" applyBorder="1" applyAlignment="1" applyProtection="1">
      <alignment horizontal="center" vertical="top"/>
      <protection locked="0"/>
    </xf>
    <xf numFmtId="0" fontId="0" fillId="4" borderId="3" xfId="0" applyFill="1" applyBorder="1" applyAlignment="1" applyProtection="1">
      <alignment horizontal="center" vertical="top"/>
      <protection locked="0"/>
    </xf>
    <xf numFmtId="9" fontId="0" fillId="4" borderId="3" xfId="0" applyNumberFormat="1" applyFill="1" applyBorder="1" applyAlignment="1" applyProtection="1">
      <alignment horizontal="center" vertical="top"/>
      <protection locked="0"/>
    </xf>
    <xf numFmtId="0" fontId="0" fillId="4" borderId="3" xfId="0" applyFill="1" applyBorder="1" applyAlignment="1" applyProtection="1">
      <alignment vertical="top"/>
      <protection locked="0"/>
    </xf>
    <xf numFmtId="9" fontId="0" fillId="4" borderId="4" xfId="0" applyNumberFormat="1" applyFill="1" applyBorder="1" applyAlignment="1" applyProtection="1">
      <alignment vertical="top"/>
      <protection locked="0"/>
    </xf>
    <xf numFmtId="0" fontId="0" fillId="3" borderId="1" xfId="0" applyFont="1" applyFill="1" applyBorder="1" applyAlignment="1" applyProtection="1">
      <alignment horizontal="center" vertical="top" wrapText="1"/>
      <protection locked="0"/>
    </xf>
    <xf numFmtId="9" fontId="0" fillId="4" borderId="4" xfId="19" applyFill="1" applyBorder="1" applyAlignment="1" applyProtection="1">
      <alignment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9" fontId="0" fillId="4" borderId="0" xfId="0" applyNumberFormat="1" applyFill="1" applyBorder="1" applyAlignment="1" applyProtection="1">
      <alignment horizontal="center" vertical="top"/>
      <protection locked="0"/>
    </xf>
    <xf numFmtId="0" fontId="0" fillId="4" borderId="0" xfId="0" applyFill="1" applyBorder="1" applyAlignment="1" applyProtection="1">
      <alignment vertical="top"/>
      <protection locked="0"/>
    </xf>
    <xf numFmtId="9" fontId="0" fillId="4" borderId="6" xfId="19" applyFill="1" applyBorder="1" applyAlignment="1" applyProtection="1">
      <alignment vertical="top"/>
      <protection locked="0"/>
    </xf>
    <xf numFmtId="0" fontId="0" fillId="4" borderId="7"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9" fontId="0" fillId="4" borderId="8" xfId="0" applyNumberFormat="1" applyFill="1" applyBorder="1" applyAlignment="1" applyProtection="1">
      <alignment horizontal="center" vertical="top"/>
      <protection locked="0"/>
    </xf>
    <xf numFmtId="0" fontId="0" fillId="4" borderId="8" xfId="0" applyFill="1" applyBorder="1" applyAlignment="1" applyProtection="1">
      <alignment vertical="top"/>
      <protection locked="0"/>
    </xf>
    <xf numFmtId="9" fontId="0" fillId="4" borderId="9" xfId="19" applyFill="1" applyBorder="1" applyAlignment="1" applyProtection="1">
      <alignment vertical="top"/>
      <protection locked="0"/>
    </xf>
    <xf numFmtId="0" fontId="7" fillId="0" borderId="0" xfId="0" applyFont="1" applyAlignment="1" applyProtection="1">
      <alignment horizontal="center" vertical="top"/>
      <protection locked="0"/>
    </xf>
    <xf numFmtId="9" fontId="0" fillId="3" borderId="0" xfId="19" applyFill="1" applyAlignment="1" applyProtection="1">
      <alignment horizontal="center" vertical="top"/>
      <protection locked="0"/>
    </xf>
    <xf numFmtId="9" fontId="0" fillId="4" borderId="10" xfId="19" applyFill="1" applyBorder="1" applyAlignment="1" applyProtection="1">
      <alignment vertical="top"/>
      <protection locked="0"/>
    </xf>
    <xf numFmtId="9" fontId="0" fillId="4" borderId="11" xfId="19" applyFill="1" applyBorder="1" applyAlignment="1" applyProtection="1">
      <alignment vertical="top"/>
      <protection locked="0"/>
    </xf>
    <xf numFmtId="9" fontId="0" fillId="4" borderId="12" xfId="19" applyFill="1" applyBorder="1" applyAlignment="1" applyProtection="1">
      <alignment vertical="top"/>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top"/>
      <protection locked="0"/>
    </xf>
    <xf numFmtId="0" fontId="0" fillId="3" borderId="1" xfId="0" applyFill="1" applyBorder="1" applyAlignment="1" applyProtection="1" quotePrefix="1">
      <alignment horizontal="center" vertical="top"/>
      <protection locked="0"/>
    </xf>
    <xf numFmtId="9" fontId="6" fillId="0" borderId="0" xfId="0" applyNumberFormat="1" applyFont="1" applyFill="1" applyAlignment="1" applyProtection="1">
      <alignment horizontal="center"/>
      <protection locked="0"/>
    </xf>
    <xf numFmtId="0" fontId="9" fillId="0" borderId="0" xfId="0" applyFont="1" applyAlignment="1" applyProtection="1">
      <alignment horizontal="center" vertical="top"/>
      <protection/>
    </xf>
    <xf numFmtId="0" fontId="0" fillId="0" borderId="0" xfId="0" applyAlignment="1" applyProtection="1">
      <alignment horizontal="center" vertical="top"/>
      <protection/>
    </xf>
    <xf numFmtId="0" fontId="0" fillId="0" borderId="0" xfId="0" applyFill="1" applyAlignment="1" applyProtection="1">
      <alignment horizontal="center" vertical="top"/>
      <protection/>
    </xf>
    <xf numFmtId="0" fontId="0" fillId="0" borderId="1" xfId="0" applyFill="1" applyBorder="1" applyAlignment="1" applyProtection="1">
      <alignment horizontal="center" vertical="top"/>
      <protection/>
    </xf>
    <xf numFmtId="0" fontId="8" fillId="0" borderId="1" xfId="0" applyFont="1" applyFill="1" applyBorder="1" applyAlignment="1" applyProtection="1">
      <alignment horizontal="center" vertical="top" wrapText="1"/>
      <protection/>
    </xf>
    <xf numFmtId="9" fontId="8" fillId="0" borderId="0" xfId="19" applyFont="1" applyAlignment="1" applyProtection="1">
      <alignment horizontal="center" vertical="top" wrapText="1"/>
      <protection/>
    </xf>
    <xf numFmtId="0" fontId="1" fillId="0" borderId="0" xfId="0" applyFont="1" applyAlignment="1" applyProtection="1">
      <alignment vertical="top"/>
      <protection/>
    </xf>
    <xf numFmtId="0" fontId="9" fillId="0" borderId="0" xfId="0" applyFont="1" applyAlignment="1" applyProtection="1">
      <alignment vertical="top" wrapText="1"/>
      <protection/>
    </xf>
    <xf numFmtId="0" fontId="9" fillId="0" borderId="0" xfId="0" applyFont="1" applyAlignment="1" applyProtection="1">
      <alignment vertical="top"/>
      <protection/>
    </xf>
    <xf numFmtId="0" fontId="0" fillId="0" borderId="0" xfId="0" applyAlignment="1" applyProtection="1">
      <alignment vertical="top"/>
      <protection/>
    </xf>
    <xf numFmtId="0" fontId="0" fillId="0" borderId="0" xfId="0" applyAlignment="1" applyProtection="1">
      <alignment vertical="top" wrapText="1"/>
      <protection/>
    </xf>
    <xf numFmtId="0" fontId="2" fillId="2" borderId="0" xfId="0" applyFont="1" applyFill="1" applyAlignment="1" applyProtection="1">
      <alignment vertical="top"/>
      <protection/>
    </xf>
    <xf numFmtId="0" fontId="0" fillId="2" borderId="0" xfId="0" applyFill="1" applyAlignment="1" applyProtection="1">
      <alignment vertical="top"/>
      <protection/>
    </xf>
    <xf numFmtId="0" fontId="0" fillId="2" borderId="0" xfId="0" applyFill="1" applyAlignment="1" applyProtection="1">
      <alignment horizontal="center" vertical="top"/>
      <protection/>
    </xf>
    <xf numFmtId="0" fontId="5" fillId="5" borderId="0" xfId="0" applyFont="1" applyFill="1" applyAlignment="1" applyProtection="1">
      <alignment horizontal="left" vertical="top"/>
      <protection/>
    </xf>
    <xf numFmtId="0" fontId="5" fillId="0" borderId="0" xfId="0" applyFont="1" applyAlignment="1" applyProtection="1">
      <alignment horizontal="center" vertical="top"/>
      <protection/>
    </xf>
    <xf numFmtId="0" fontId="0" fillId="0" borderId="0" xfId="0" applyFill="1" applyAlignment="1" applyProtection="1">
      <alignment vertical="top" wrapText="1"/>
      <protection/>
    </xf>
    <xf numFmtId="0" fontId="5" fillId="0" borderId="0" xfId="0" applyFont="1" applyAlignment="1" applyProtection="1">
      <alignment vertical="top"/>
      <protection/>
    </xf>
    <xf numFmtId="0" fontId="6" fillId="0" borderId="0" xfId="0" applyFont="1" applyAlignment="1" applyProtection="1" quotePrefix="1">
      <alignment horizontal="left" vertical="top"/>
      <protection/>
    </xf>
    <xf numFmtId="0" fontId="0" fillId="0" borderId="1" xfId="0" applyBorder="1" applyAlignment="1" applyProtection="1">
      <alignment horizontal="center" vertical="top"/>
      <protection/>
    </xf>
    <xf numFmtId="0" fontId="0" fillId="0" borderId="1" xfId="0" applyBorder="1" applyAlignment="1" applyProtection="1">
      <alignment vertical="top"/>
      <protection/>
    </xf>
    <xf numFmtId="0" fontId="0" fillId="0" borderId="1" xfId="0" applyBorder="1" applyAlignment="1" applyProtection="1">
      <alignment vertical="top" wrapText="1"/>
      <protection/>
    </xf>
    <xf numFmtId="9" fontId="0" fillId="0" borderId="1" xfId="0" applyNumberFormat="1" applyFill="1" applyBorder="1" applyAlignment="1" applyProtection="1">
      <alignment horizontal="center" vertical="top"/>
      <protection/>
    </xf>
    <xf numFmtId="0" fontId="0" fillId="0" borderId="1" xfId="0" applyFill="1" applyBorder="1" applyAlignment="1" applyProtection="1">
      <alignment vertical="top"/>
      <protection/>
    </xf>
    <xf numFmtId="0" fontId="0" fillId="0" borderId="1" xfId="0" applyBorder="1" applyAlignment="1" applyProtection="1" quotePrefix="1">
      <alignment horizontal="left" vertical="top" wrapText="1"/>
      <protection/>
    </xf>
    <xf numFmtId="9" fontId="6" fillId="0" borderId="1" xfId="0" applyNumberFormat="1" applyFont="1" applyFill="1" applyBorder="1" applyAlignment="1" applyProtection="1">
      <alignment horizontal="center" vertical="top"/>
      <protection/>
    </xf>
    <xf numFmtId="0" fontId="5" fillId="0" borderId="0" xfId="0" applyFont="1" applyFill="1" applyAlignment="1" applyProtection="1">
      <alignment vertical="top"/>
      <protection/>
    </xf>
    <xf numFmtId="0" fontId="0" fillId="0" borderId="0" xfId="0" applyFill="1" applyAlignment="1" applyProtection="1">
      <alignment vertical="top"/>
      <protection/>
    </xf>
    <xf numFmtId="0" fontId="5" fillId="2" borderId="0" xfId="0" applyFont="1" applyFill="1" applyAlignment="1" applyProtection="1">
      <alignment vertical="top"/>
      <protection/>
    </xf>
    <xf numFmtId="0" fontId="0" fillId="2" borderId="0" xfId="0" applyFill="1" applyAlignment="1" applyProtection="1">
      <alignment vertical="top" wrapText="1"/>
      <protection/>
    </xf>
    <xf numFmtId="0" fontId="6" fillId="0" borderId="0" xfId="0" applyFont="1" applyAlignment="1" applyProtection="1">
      <alignment vertical="top"/>
      <protection/>
    </xf>
    <xf numFmtId="0" fontId="0" fillId="0" borderId="1" xfId="0" applyFont="1" applyBorder="1" applyAlignment="1" applyProtection="1">
      <alignment horizontal="center" vertical="top"/>
      <protection/>
    </xf>
    <xf numFmtId="9" fontId="0" fillId="0" borderId="1" xfId="0" applyNumberFormat="1" applyBorder="1" applyAlignment="1" applyProtection="1">
      <alignment horizontal="center" vertical="top"/>
      <protection/>
    </xf>
    <xf numFmtId="0" fontId="0" fillId="0" borderId="1" xfId="0" applyFont="1" applyBorder="1" applyAlignment="1" applyProtection="1">
      <alignment horizontal="center" vertical="top"/>
      <protection/>
    </xf>
    <xf numFmtId="0" fontId="0" fillId="0" borderId="1" xfId="0" applyFont="1" applyBorder="1" applyAlignment="1" applyProtection="1">
      <alignment vertical="top"/>
      <protection/>
    </xf>
    <xf numFmtId="0" fontId="0" fillId="0" borderId="1" xfId="0" applyFont="1" applyFill="1" applyBorder="1" applyAlignment="1" applyProtection="1">
      <alignment vertical="top" wrapText="1"/>
      <protection/>
    </xf>
    <xf numFmtId="0" fontId="0" fillId="0" borderId="1" xfId="0" applyFont="1" applyFill="1" applyBorder="1" applyAlignment="1" applyProtection="1" quotePrefix="1">
      <alignment horizontal="left" vertical="top" wrapText="1"/>
      <protection/>
    </xf>
    <xf numFmtId="9" fontId="0" fillId="0" borderId="0" xfId="0" applyNumberFormat="1" applyFill="1" applyAlignment="1" applyProtection="1">
      <alignment horizontal="center" vertical="top"/>
      <protection/>
    </xf>
    <xf numFmtId="0" fontId="8" fillId="0" borderId="1" xfId="0" applyFont="1" applyBorder="1" applyAlignment="1" applyProtection="1">
      <alignment horizontal="center" vertical="top"/>
      <protection/>
    </xf>
    <xf numFmtId="0" fontId="8" fillId="0" borderId="1" xfId="0" applyFont="1" applyBorder="1" applyAlignment="1" applyProtection="1">
      <alignment vertical="top"/>
      <protection/>
    </xf>
    <xf numFmtId="0" fontId="8" fillId="0" borderId="1" xfId="0" applyFont="1" applyBorder="1" applyAlignment="1" applyProtection="1">
      <alignment vertical="top" wrapText="1"/>
      <protection/>
    </xf>
    <xf numFmtId="9" fontId="8" fillId="0" borderId="1" xfId="0" applyNumberFormat="1" applyFont="1" applyBorder="1" applyAlignment="1" applyProtection="1">
      <alignment horizontal="center" vertical="top"/>
      <protection/>
    </xf>
    <xf numFmtId="0" fontId="8" fillId="0" borderId="1" xfId="0" applyFont="1" applyFill="1" applyBorder="1" applyAlignment="1" applyProtection="1">
      <alignment vertical="top"/>
      <protection/>
    </xf>
    <xf numFmtId="0" fontId="8" fillId="0" borderId="1" xfId="0" applyFont="1" applyFill="1" applyBorder="1" applyAlignment="1" applyProtection="1">
      <alignment vertical="top" wrapText="1"/>
      <protection/>
    </xf>
    <xf numFmtId="9" fontId="8" fillId="0" borderId="1" xfId="0" applyNumberFormat="1" applyFont="1" applyFill="1" applyBorder="1" applyAlignment="1" applyProtection="1">
      <alignment horizontal="center" vertical="top" wrapText="1"/>
      <protection/>
    </xf>
    <xf numFmtId="0" fontId="8" fillId="0" borderId="1" xfId="0" applyFont="1" applyBorder="1" applyAlignment="1" applyProtection="1">
      <alignment horizontal="center" vertical="top" wrapText="1"/>
      <protection/>
    </xf>
    <xf numFmtId="9" fontId="8" fillId="0" borderId="1" xfId="0" applyNumberFormat="1" applyFont="1" applyFill="1" applyBorder="1" applyAlignment="1" applyProtection="1">
      <alignment horizontal="center" vertical="top"/>
      <protection/>
    </xf>
    <xf numFmtId="9" fontId="8" fillId="0" borderId="1" xfId="0" applyNumberFormat="1" applyFont="1" applyBorder="1" applyAlignment="1" applyProtection="1">
      <alignment vertical="top"/>
      <protection/>
    </xf>
    <xf numFmtId="9" fontId="8" fillId="0" borderId="1" xfId="19" applyFont="1" applyBorder="1" applyAlignment="1" applyProtection="1">
      <alignment horizontal="center" vertical="top" wrapText="1"/>
      <protection/>
    </xf>
    <xf numFmtId="0" fontId="8" fillId="0" borderId="1" xfId="0" applyFont="1" applyBorder="1" applyAlignment="1" applyProtection="1">
      <alignment vertical="top"/>
      <protection/>
    </xf>
    <xf numFmtId="0" fontId="8" fillId="0" borderId="1" xfId="0" applyFont="1" applyFill="1" applyBorder="1" applyAlignment="1" applyProtection="1">
      <alignment vertical="top" wrapText="1"/>
      <protection/>
    </xf>
    <xf numFmtId="9" fontId="8" fillId="0" borderId="1" xfId="0" applyNumberFormat="1" applyFont="1" applyFill="1" applyBorder="1" applyAlignment="1" applyProtection="1">
      <alignment horizontal="center" vertical="top"/>
      <protection/>
    </xf>
    <xf numFmtId="0" fontId="8" fillId="0" borderId="1" xfId="0" applyFont="1" applyFill="1" applyBorder="1" applyAlignment="1" applyProtection="1">
      <alignment vertical="top"/>
      <protection/>
    </xf>
    <xf numFmtId="0" fontId="0" fillId="0" borderId="1" xfId="0" applyFill="1" applyBorder="1" applyAlignment="1" applyProtection="1" quotePrefix="1">
      <alignment horizontal="left" vertical="top" wrapText="1"/>
      <protection/>
    </xf>
    <xf numFmtId="9" fontId="8" fillId="0" borderId="1" xfId="19" applyFont="1" applyBorder="1" applyAlignment="1" applyProtection="1">
      <alignment vertical="top" wrapText="1"/>
      <protection/>
    </xf>
    <xf numFmtId="0" fontId="8" fillId="0" borderId="0" xfId="0" applyFont="1" applyAlignment="1" applyProtection="1">
      <alignment horizontal="center" vertical="top"/>
      <protection/>
    </xf>
    <xf numFmtId="0" fontId="8" fillId="0" borderId="0" xfId="0" applyFont="1" applyAlignment="1" applyProtection="1">
      <alignment vertical="top"/>
      <protection/>
    </xf>
    <xf numFmtId="0" fontId="8" fillId="0" borderId="0" xfId="0" applyFont="1" applyAlignment="1" applyProtection="1">
      <alignment vertical="top" wrapText="1"/>
      <protection/>
    </xf>
    <xf numFmtId="9" fontId="8" fillId="0" borderId="0" xfId="19" applyFont="1" applyAlignment="1" applyProtection="1">
      <alignment vertical="top" wrapText="1"/>
      <protection/>
    </xf>
    <xf numFmtId="0" fontId="2" fillId="2" borderId="0" xfId="0" applyFont="1" applyFill="1" applyAlignment="1" applyProtection="1">
      <alignment horizontal="left" vertical="top"/>
      <protection/>
    </xf>
    <xf numFmtId="0" fontId="0" fillId="0" borderId="0" xfId="0" applyAlignment="1" applyProtection="1">
      <alignment horizontal="right" vertical="top"/>
      <protection/>
    </xf>
    <xf numFmtId="0" fontId="0" fillId="0" borderId="1" xfId="0" applyFill="1" applyBorder="1" applyAlignment="1" applyProtection="1">
      <alignment vertical="top" wrapText="1"/>
      <protection/>
    </xf>
    <xf numFmtId="9" fontId="0" fillId="0" borderId="1" xfId="19" applyFill="1" applyBorder="1" applyAlignment="1" applyProtection="1">
      <alignment horizontal="center" vertical="top"/>
      <protection/>
    </xf>
    <xf numFmtId="9" fontId="0" fillId="0" borderId="1" xfId="19" applyBorder="1" applyAlignment="1" applyProtection="1">
      <alignment horizontal="center" vertical="top"/>
      <protection/>
    </xf>
    <xf numFmtId="0" fontId="0" fillId="0" borderId="1" xfId="0" applyFont="1" applyBorder="1" applyAlignment="1" applyProtection="1">
      <alignment vertical="top"/>
      <protection/>
    </xf>
    <xf numFmtId="0" fontId="0" fillId="0" borderId="1" xfId="0" applyFont="1" applyBorder="1" applyAlignment="1" applyProtection="1" quotePrefix="1">
      <alignment horizontal="left" vertical="top" wrapText="1"/>
      <protection/>
    </xf>
    <xf numFmtId="9" fontId="6" fillId="0" borderId="1" xfId="0" applyNumberFormat="1" applyFont="1" applyFill="1" applyBorder="1" applyAlignment="1" applyProtection="1">
      <alignment horizontal="center"/>
      <protection/>
    </xf>
    <xf numFmtId="0" fontId="0" fillId="0" borderId="1" xfId="0" applyFont="1" applyBorder="1" applyAlignment="1" applyProtection="1">
      <alignment vertical="top" wrapText="1"/>
      <protection/>
    </xf>
    <xf numFmtId="0" fontId="2" fillId="2" borderId="0" xfId="0" applyFont="1" applyFill="1" applyAlignment="1" applyProtection="1" quotePrefix="1">
      <alignment horizontal="left" vertical="top"/>
      <protection/>
    </xf>
    <xf numFmtId="9" fontId="0" fillId="0" borderId="1" xfId="19" applyFont="1" applyBorder="1" applyAlignment="1" applyProtection="1">
      <alignment horizontal="center" vertical="top" wrapText="1"/>
      <protection/>
    </xf>
    <xf numFmtId="0" fontId="0" fillId="0" borderId="0" xfId="0" applyFill="1" applyAlignment="1" applyProtection="1" quotePrefix="1">
      <alignment horizontal="left" vertical="top" wrapText="1"/>
      <protection/>
    </xf>
    <xf numFmtId="0" fontId="0" fillId="0" borderId="1" xfId="0" applyBorder="1" applyAlignment="1" applyProtection="1" quotePrefix="1">
      <alignment horizontal="left" vertical="top"/>
      <protection/>
    </xf>
    <xf numFmtId="0" fontId="0" fillId="0" borderId="1" xfId="0" applyBorder="1" applyAlignment="1" applyProtection="1">
      <alignment horizontal="right" vertical="top"/>
      <protection/>
    </xf>
    <xf numFmtId="9" fontId="0" fillId="0" borderId="1" xfId="0" applyNumberFormat="1" applyFill="1" applyBorder="1" applyAlignment="1" applyProtection="1" quotePrefix="1">
      <alignment horizontal="center" vertical="top"/>
      <protection/>
    </xf>
    <xf numFmtId="0" fontId="0" fillId="0" borderId="1" xfId="0" applyBorder="1" applyAlignment="1" applyProtection="1" quotePrefix="1">
      <alignment horizontal="right" vertical="top"/>
      <protection/>
    </xf>
    <xf numFmtId="0" fontId="0" fillId="0" borderId="0" xfId="0" applyFont="1" applyFill="1" applyAlignment="1" applyProtection="1">
      <alignment vertical="top" wrapText="1"/>
      <protection/>
    </xf>
    <xf numFmtId="0" fontId="0" fillId="0" borderId="0" xfId="0" applyFont="1" applyAlignment="1" applyProtection="1">
      <alignment vertical="top"/>
      <protection/>
    </xf>
    <xf numFmtId="9" fontId="0" fillId="0" borderId="0" xfId="0" applyNumberFormat="1" applyAlignment="1" applyProtection="1">
      <alignment vertical="top"/>
      <protection/>
    </xf>
    <xf numFmtId="0" fontId="8" fillId="0" borderId="0" xfId="0" applyFont="1" applyFill="1" applyAlignment="1" applyProtection="1">
      <alignment vertical="top"/>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18</xdr:row>
      <xdr:rowOff>0</xdr:rowOff>
    </xdr:to>
    <xdr:sp>
      <xdr:nvSpPr>
        <xdr:cNvPr id="1" name="Line 1"/>
        <xdr:cNvSpPr>
          <a:spLocks/>
        </xdr:cNvSpPr>
      </xdr:nvSpPr>
      <xdr:spPr>
        <a:xfrm>
          <a:off x="8353425" y="30194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0</xdr:rowOff>
    </xdr:from>
    <xdr:to>
      <xdr:col>7</xdr:col>
      <xdr:colOff>466725</xdr:colOff>
      <xdr:row>16</xdr:row>
      <xdr:rowOff>0</xdr:rowOff>
    </xdr:to>
    <xdr:sp>
      <xdr:nvSpPr>
        <xdr:cNvPr id="2" name="Line 2"/>
        <xdr:cNvSpPr>
          <a:spLocks/>
        </xdr:cNvSpPr>
      </xdr:nvSpPr>
      <xdr:spPr>
        <a:xfrm flipV="1">
          <a:off x="8353425"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xdr:row>
      <xdr:rowOff>0</xdr:rowOff>
    </xdr:from>
    <xdr:to>
      <xdr:col>7</xdr:col>
      <xdr:colOff>466725</xdr:colOff>
      <xdr:row>16</xdr:row>
      <xdr:rowOff>0</xdr:rowOff>
    </xdr:to>
    <xdr:sp>
      <xdr:nvSpPr>
        <xdr:cNvPr id="3" name="Line 3"/>
        <xdr:cNvSpPr>
          <a:spLocks/>
        </xdr:cNvSpPr>
      </xdr:nvSpPr>
      <xdr:spPr>
        <a:xfrm flipV="1">
          <a:off x="8353425" y="30194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9525</xdr:rowOff>
    </xdr:from>
    <xdr:to>
      <xdr:col>7</xdr:col>
      <xdr:colOff>466725</xdr:colOff>
      <xdr:row>40</xdr:row>
      <xdr:rowOff>9525</xdr:rowOff>
    </xdr:to>
    <xdr:sp>
      <xdr:nvSpPr>
        <xdr:cNvPr id="4" name="Line 4"/>
        <xdr:cNvSpPr>
          <a:spLocks/>
        </xdr:cNvSpPr>
      </xdr:nvSpPr>
      <xdr:spPr>
        <a:xfrm flipV="1">
          <a:off x="8353425" y="720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45</xdr:row>
      <xdr:rowOff>0</xdr:rowOff>
    </xdr:from>
    <xdr:to>
      <xdr:col>7</xdr:col>
      <xdr:colOff>0</xdr:colOff>
      <xdr:row>49</xdr:row>
      <xdr:rowOff>0</xdr:rowOff>
    </xdr:to>
    <xdr:sp>
      <xdr:nvSpPr>
        <xdr:cNvPr id="5" name="Line 5"/>
        <xdr:cNvSpPr>
          <a:spLocks/>
        </xdr:cNvSpPr>
      </xdr:nvSpPr>
      <xdr:spPr>
        <a:xfrm>
          <a:off x="8353425" y="78390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39</xdr:row>
      <xdr:rowOff>0</xdr:rowOff>
    </xdr:from>
    <xdr:to>
      <xdr:col>7</xdr:col>
      <xdr:colOff>0</xdr:colOff>
      <xdr:row>41</xdr:row>
      <xdr:rowOff>0</xdr:rowOff>
    </xdr:to>
    <xdr:sp>
      <xdr:nvSpPr>
        <xdr:cNvPr id="6" name="Line 6"/>
        <xdr:cNvSpPr>
          <a:spLocks/>
        </xdr:cNvSpPr>
      </xdr:nvSpPr>
      <xdr:spPr>
        <a:xfrm>
          <a:off x="8353425" y="70294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39</xdr:row>
      <xdr:rowOff>0</xdr:rowOff>
    </xdr:from>
    <xdr:to>
      <xdr:col>7</xdr:col>
      <xdr:colOff>466725</xdr:colOff>
      <xdr:row>40</xdr:row>
      <xdr:rowOff>0</xdr:rowOff>
    </xdr:to>
    <xdr:sp>
      <xdr:nvSpPr>
        <xdr:cNvPr id="7" name="Line 7"/>
        <xdr:cNvSpPr>
          <a:spLocks/>
        </xdr:cNvSpPr>
      </xdr:nvSpPr>
      <xdr:spPr>
        <a:xfrm flipV="1">
          <a:off x="8353425" y="7029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47</xdr:row>
      <xdr:rowOff>0</xdr:rowOff>
    </xdr:from>
    <xdr:to>
      <xdr:col>7</xdr:col>
      <xdr:colOff>466725</xdr:colOff>
      <xdr:row>47</xdr:row>
      <xdr:rowOff>0</xdr:rowOff>
    </xdr:to>
    <xdr:sp>
      <xdr:nvSpPr>
        <xdr:cNvPr id="8" name="Line 8"/>
        <xdr:cNvSpPr>
          <a:spLocks/>
        </xdr:cNvSpPr>
      </xdr:nvSpPr>
      <xdr:spPr>
        <a:xfrm flipV="1">
          <a:off x="8353425" y="81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45</xdr:row>
      <xdr:rowOff>0</xdr:rowOff>
    </xdr:from>
    <xdr:to>
      <xdr:col>7</xdr:col>
      <xdr:colOff>466725</xdr:colOff>
      <xdr:row>47</xdr:row>
      <xdr:rowOff>0</xdr:rowOff>
    </xdr:to>
    <xdr:sp>
      <xdr:nvSpPr>
        <xdr:cNvPr id="9" name="Line 9"/>
        <xdr:cNvSpPr>
          <a:spLocks/>
        </xdr:cNvSpPr>
      </xdr:nvSpPr>
      <xdr:spPr>
        <a:xfrm flipV="1">
          <a:off x="8353425" y="7839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81</xdr:row>
      <xdr:rowOff>9525</xdr:rowOff>
    </xdr:from>
    <xdr:to>
      <xdr:col>7</xdr:col>
      <xdr:colOff>466725</xdr:colOff>
      <xdr:row>81</xdr:row>
      <xdr:rowOff>9525</xdr:rowOff>
    </xdr:to>
    <xdr:sp>
      <xdr:nvSpPr>
        <xdr:cNvPr id="10" name="Line 10"/>
        <xdr:cNvSpPr>
          <a:spLocks/>
        </xdr:cNvSpPr>
      </xdr:nvSpPr>
      <xdr:spPr>
        <a:xfrm flipV="1">
          <a:off x="8353425" y="1400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80</xdr:row>
      <xdr:rowOff>0</xdr:rowOff>
    </xdr:from>
    <xdr:to>
      <xdr:col>7</xdr:col>
      <xdr:colOff>0</xdr:colOff>
      <xdr:row>82</xdr:row>
      <xdr:rowOff>0</xdr:rowOff>
    </xdr:to>
    <xdr:sp>
      <xdr:nvSpPr>
        <xdr:cNvPr id="11" name="Line 11"/>
        <xdr:cNvSpPr>
          <a:spLocks/>
        </xdr:cNvSpPr>
      </xdr:nvSpPr>
      <xdr:spPr>
        <a:xfrm>
          <a:off x="8353425" y="138303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80</xdr:row>
      <xdr:rowOff>0</xdr:rowOff>
    </xdr:from>
    <xdr:to>
      <xdr:col>7</xdr:col>
      <xdr:colOff>466725</xdr:colOff>
      <xdr:row>81</xdr:row>
      <xdr:rowOff>0</xdr:rowOff>
    </xdr:to>
    <xdr:sp>
      <xdr:nvSpPr>
        <xdr:cNvPr id="12" name="Line 12"/>
        <xdr:cNvSpPr>
          <a:spLocks/>
        </xdr:cNvSpPr>
      </xdr:nvSpPr>
      <xdr:spPr>
        <a:xfrm flipV="1">
          <a:off x="8353425" y="13830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117</xdr:row>
      <xdr:rowOff>9525</xdr:rowOff>
    </xdr:from>
    <xdr:to>
      <xdr:col>7</xdr:col>
      <xdr:colOff>466725</xdr:colOff>
      <xdr:row>117</xdr:row>
      <xdr:rowOff>9525</xdr:rowOff>
    </xdr:to>
    <xdr:sp>
      <xdr:nvSpPr>
        <xdr:cNvPr id="13" name="Line 13"/>
        <xdr:cNvSpPr>
          <a:spLocks/>
        </xdr:cNvSpPr>
      </xdr:nvSpPr>
      <xdr:spPr>
        <a:xfrm flipV="1">
          <a:off x="8353425" y="2186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116</xdr:row>
      <xdr:rowOff>0</xdr:rowOff>
    </xdr:from>
    <xdr:to>
      <xdr:col>7</xdr:col>
      <xdr:colOff>466725</xdr:colOff>
      <xdr:row>117</xdr:row>
      <xdr:rowOff>0</xdr:rowOff>
    </xdr:to>
    <xdr:sp>
      <xdr:nvSpPr>
        <xdr:cNvPr id="14" name="Line 14"/>
        <xdr:cNvSpPr>
          <a:spLocks/>
        </xdr:cNvSpPr>
      </xdr:nvSpPr>
      <xdr:spPr>
        <a:xfrm flipV="1">
          <a:off x="8353425" y="215360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116</xdr:row>
      <xdr:rowOff>9525</xdr:rowOff>
    </xdr:from>
    <xdr:to>
      <xdr:col>7</xdr:col>
      <xdr:colOff>0</xdr:colOff>
      <xdr:row>119</xdr:row>
      <xdr:rowOff>0</xdr:rowOff>
    </xdr:to>
    <xdr:sp>
      <xdr:nvSpPr>
        <xdr:cNvPr id="15" name="Line 15"/>
        <xdr:cNvSpPr>
          <a:spLocks/>
        </xdr:cNvSpPr>
      </xdr:nvSpPr>
      <xdr:spPr>
        <a:xfrm>
          <a:off x="8353425" y="2154555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149</xdr:row>
      <xdr:rowOff>0</xdr:rowOff>
    </xdr:from>
    <xdr:to>
      <xdr:col>7</xdr:col>
      <xdr:colOff>466725</xdr:colOff>
      <xdr:row>149</xdr:row>
      <xdr:rowOff>0</xdr:rowOff>
    </xdr:to>
    <xdr:sp>
      <xdr:nvSpPr>
        <xdr:cNvPr id="16" name="Line 16"/>
        <xdr:cNvSpPr>
          <a:spLocks/>
        </xdr:cNvSpPr>
      </xdr:nvSpPr>
      <xdr:spPr>
        <a:xfrm flipV="1">
          <a:off x="8353425" y="3074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147</xdr:row>
      <xdr:rowOff>0</xdr:rowOff>
    </xdr:from>
    <xdr:to>
      <xdr:col>7</xdr:col>
      <xdr:colOff>466725</xdr:colOff>
      <xdr:row>149</xdr:row>
      <xdr:rowOff>0</xdr:rowOff>
    </xdr:to>
    <xdr:sp>
      <xdr:nvSpPr>
        <xdr:cNvPr id="17" name="Line 17"/>
        <xdr:cNvSpPr>
          <a:spLocks/>
        </xdr:cNvSpPr>
      </xdr:nvSpPr>
      <xdr:spPr>
        <a:xfrm flipV="1">
          <a:off x="8353425" y="304228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147</xdr:row>
      <xdr:rowOff>0</xdr:rowOff>
    </xdr:from>
    <xdr:to>
      <xdr:col>7</xdr:col>
      <xdr:colOff>0</xdr:colOff>
      <xdr:row>152</xdr:row>
      <xdr:rowOff>0</xdr:rowOff>
    </xdr:to>
    <xdr:sp>
      <xdr:nvSpPr>
        <xdr:cNvPr id="18" name="Line 18"/>
        <xdr:cNvSpPr>
          <a:spLocks/>
        </xdr:cNvSpPr>
      </xdr:nvSpPr>
      <xdr:spPr>
        <a:xfrm>
          <a:off x="8353425" y="3042285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164</xdr:row>
      <xdr:rowOff>0</xdr:rowOff>
    </xdr:from>
    <xdr:to>
      <xdr:col>7</xdr:col>
      <xdr:colOff>466725</xdr:colOff>
      <xdr:row>164</xdr:row>
      <xdr:rowOff>0</xdr:rowOff>
    </xdr:to>
    <xdr:sp>
      <xdr:nvSpPr>
        <xdr:cNvPr id="19" name="Line 19"/>
        <xdr:cNvSpPr>
          <a:spLocks/>
        </xdr:cNvSpPr>
      </xdr:nvSpPr>
      <xdr:spPr>
        <a:xfrm flipV="1">
          <a:off x="8353425" y="3382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162</xdr:row>
      <xdr:rowOff>0</xdr:rowOff>
    </xdr:from>
    <xdr:to>
      <xdr:col>7</xdr:col>
      <xdr:colOff>466725</xdr:colOff>
      <xdr:row>164</xdr:row>
      <xdr:rowOff>0</xdr:rowOff>
    </xdr:to>
    <xdr:sp>
      <xdr:nvSpPr>
        <xdr:cNvPr id="20" name="Line 20"/>
        <xdr:cNvSpPr>
          <a:spLocks/>
        </xdr:cNvSpPr>
      </xdr:nvSpPr>
      <xdr:spPr>
        <a:xfrm flipV="1">
          <a:off x="8353425" y="334994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162</xdr:row>
      <xdr:rowOff>0</xdr:rowOff>
    </xdr:from>
    <xdr:to>
      <xdr:col>7</xdr:col>
      <xdr:colOff>0</xdr:colOff>
      <xdr:row>166</xdr:row>
      <xdr:rowOff>0</xdr:rowOff>
    </xdr:to>
    <xdr:sp>
      <xdr:nvSpPr>
        <xdr:cNvPr id="21" name="Line 21"/>
        <xdr:cNvSpPr>
          <a:spLocks/>
        </xdr:cNvSpPr>
      </xdr:nvSpPr>
      <xdr:spPr>
        <a:xfrm>
          <a:off x="8353425" y="334994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195</xdr:row>
      <xdr:rowOff>0</xdr:rowOff>
    </xdr:from>
    <xdr:to>
      <xdr:col>7</xdr:col>
      <xdr:colOff>466725</xdr:colOff>
      <xdr:row>195</xdr:row>
      <xdr:rowOff>0</xdr:rowOff>
    </xdr:to>
    <xdr:sp>
      <xdr:nvSpPr>
        <xdr:cNvPr id="22" name="Line 22"/>
        <xdr:cNvSpPr>
          <a:spLocks/>
        </xdr:cNvSpPr>
      </xdr:nvSpPr>
      <xdr:spPr>
        <a:xfrm flipV="1">
          <a:off x="8353425" y="405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193</xdr:row>
      <xdr:rowOff>0</xdr:rowOff>
    </xdr:from>
    <xdr:to>
      <xdr:col>7</xdr:col>
      <xdr:colOff>466725</xdr:colOff>
      <xdr:row>195</xdr:row>
      <xdr:rowOff>0</xdr:rowOff>
    </xdr:to>
    <xdr:sp>
      <xdr:nvSpPr>
        <xdr:cNvPr id="23" name="Line 23"/>
        <xdr:cNvSpPr>
          <a:spLocks/>
        </xdr:cNvSpPr>
      </xdr:nvSpPr>
      <xdr:spPr>
        <a:xfrm flipV="1">
          <a:off x="8353425" y="40214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193</xdr:row>
      <xdr:rowOff>0</xdr:rowOff>
    </xdr:from>
    <xdr:to>
      <xdr:col>7</xdr:col>
      <xdr:colOff>0</xdr:colOff>
      <xdr:row>197</xdr:row>
      <xdr:rowOff>0</xdr:rowOff>
    </xdr:to>
    <xdr:sp>
      <xdr:nvSpPr>
        <xdr:cNvPr id="24" name="Line 24"/>
        <xdr:cNvSpPr>
          <a:spLocks/>
        </xdr:cNvSpPr>
      </xdr:nvSpPr>
      <xdr:spPr>
        <a:xfrm>
          <a:off x="8353425" y="402145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xdr:row>
      <xdr:rowOff>0</xdr:rowOff>
    </xdr:from>
    <xdr:to>
      <xdr:col>8</xdr:col>
      <xdr:colOff>38100</xdr:colOff>
      <xdr:row>25</xdr:row>
      <xdr:rowOff>66675</xdr:rowOff>
    </xdr:to>
    <xdr:sp>
      <xdr:nvSpPr>
        <xdr:cNvPr id="25" name="Line 25"/>
        <xdr:cNvSpPr>
          <a:spLocks/>
        </xdr:cNvSpPr>
      </xdr:nvSpPr>
      <xdr:spPr>
        <a:xfrm>
          <a:off x="8353425" y="2209800"/>
          <a:ext cx="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17</xdr:row>
      <xdr:rowOff>0</xdr:rowOff>
    </xdr:from>
    <xdr:to>
      <xdr:col>8</xdr:col>
      <xdr:colOff>219075</xdr:colOff>
      <xdr:row>17</xdr:row>
      <xdr:rowOff>0</xdr:rowOff>
    </xdr:to>
    <xdr:sp>
      <xdr:nvSpPr>
        <xdr:cNvPr id="26" name="Line 26"/>
        <xdr:cNvSpPr>
          <a:spLocks/>
        </xdr:cNvSpPr>
      </xdr:nvSpPr>
      <xdr:spPr>
        <a:xfrm>
          <a:off x="83534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35</xdr:row>
      <xdr:rowOff>0</xdr:rowOff>
    </xdr:from>
    <xdr:to>
      <xdr:col>8</xdr:col>
      <xdr:colOff>38100</xdr:colOff>
      <xdr:row>56</xdr:row>
      <xdr:rowOff>0</xdr:rowOff>
    </xdr:to>
    <xdr:sp>
      <xdr:nvSpPr>
        <xdr:cNvPr id="27" name="Line 27"/>
        <xdr:cNvSpPr>
          <a:spLocks/>
        </xdr:cNvSpPr>
      </xdr:nvSpPr>
      <xdr:spPr>
        <a:xfrm flipH="1">
          <a:off x="8353425" y="6219825"/>
          <a:ext cx="0" cy="2752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41</xdr:row>
      <xdr:rowOff>0</xdr:rowOff>
    </xdr:from>
    <xdr:to>
      <xdr:col>8</xdr:col>
      <xdr:colOff>219075</xdr:colOff>
      <xdr:row>41</xdr:row>
      <xdr:rowOff>0</xdr:rowOff>
    </xdr:to>
    <xdr:sp>
      <xdr:nvSpPr>
        <xdr:cNvPr id="28" name="Line 28"/>
        <xdr:cNvSpPr>
          <a:spLocks/>
        </xdr:cNvSpPr>
      </xdr:nvSpPr>
      <xdr:spPr>
        <a:xfrm>
          <a:off x="8353425" y="767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41</xdr:row>
      <xdr:rowOff>9525</xdr:rowOff>
    </xdr:from>
    <xdr:to>
      <xdr:col>8</xdr:col>
      <xdr:colOff>219075</xdr:colOff>
      <xdr:row>56</xdr:row>
      <xdr:rowOff>152400</xdr:rowOff>
    </xdr:to>
    <xdr:sp>
      <xdr:nvSpPr>
        <xdr:cNvPr id="29" name="Line 29"/>
        <xdr:cNvSpPr>
          <a:spLocks/>
        </xdr:cNvSpPr>
      </xdr:nvSpPr>
      <xdr:spPr>
        <a:xfrm>
          <a:off x="8353425" y="7677150"/>
          <a:ext cx="0"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64</xdr:row>
      <xdr:rowOff>19050</xdr:rowOff>
    </xdr:from>
    <xdr:to>
      <xdr:col>8</xdr:col>
      <xdr:colOff>47625</xdr:colOff>
      <xdr:row>70</xdr:row>
      <xdr:rowOff>0</xdr:rowOff>
    </xdr:to>
    <xdr:sp>
      <xdr:nvSpPr>
        <xdr:cNvPr id="30" name="Line 30"/>
        <xdr:cNvSpPr>
          <a:spLocks/>
        </xdr:cNvSpPr>
      </xdr:nvSpPr>
      <xdr:spPr>
        <a:xfrm>
          <a:off x="8353425" y="1028700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66</xdr:row>
      <xdr:rowOff>0</xdr:rowOff>
    </xdr:from>
    <xdr:to>
      <xdr:col>8</xdr:col>
      <xdr:colOff>219075</xdr:colOff>
      <xdr:row>66</xdr:row>
      <xdr:rowOff>0</xdr:rowOff>
    </xdr:to>
    <xdr:sp>
      <xdr:nvSpPr>
        <xdr:cNvPr id="31" name="Line 31"/>
        <xdr:cNvSpPr>
          <a:spLocks/>
        </xdr:cNvSpPr>
      </xdr:nvSpPr>
      <xdr:spPr>
        <a:xfrm>
          <a:off x="8353425" y="1075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66</xdr:row>
      <xdr:rowOff>0</xdr:rowOff>
    </xdr:from>
    <xdr:to>
      <xdr:col>8</xdr:col>
      <xdr:colOff>238125</xdr:colOff>
      <xdr:row>70</xdr:row>
      <xdr:rowOff>152400</xdr:rowOff>
    </xdr:to>
    <xdr:sp>
      <xdr:nvSpPr>
        <xdr:cNvPr id="32" name="Line 32"/>
        <xdr:cNvSpPr>
          <a:spLocks/>
        </xdr:cNvSpPr>
      </xdr:nvSpPr>
      <xdr:spPr>
        <a:xfrm>
          <a:off x="8353425" y="10753725"/>
          <a:ext cx="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828675</xdr:colOff>
      <xdr:row>88</xdr:row>
      <xdr:rowOff>152400</xdr:rowOff>
    </xdr:from>
    <xdr:to>
      <xdr:col>8</xdr:col>
      <xdr:colOff>219075</xdr:colOff>
      <xdr:row>90</xdr:row>
      <xdr:rowOff>76200</xdr:rowOff>
    </xdr:to>
    <xdr:sp>
      <xdr:nvSpPr>
        <xdr:cNvPr id="33" name="Line 33"/>
        <xdr:cNvSpPr>
          <a:spLocks/>
        </xdr:cNvSpPr>
      </xdr:nvSpPr>
      <xdr:spPr>
        <a:xfrm flipH="1">
          <a:off x="8353425" y="156019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75</xdr:row>
      <xdr:rowOff>628650</xdr:rowOff>
    </xdr:from>
    <xdr:to>
      <xdr:col>8</xdr:col>
      <xdr:colOff>38100</xdr:colOff>
      <xdr:row>89</xdr:row>
      <xdr:rowOff>0</xdr:rowOff>
    </xdr:to>
    <xdr:sp>
      <xdr:nvSpPr>
        <xdr:cNvPr id="34" name="Line 34"/>
        <xdr:cNvSpPr>
          <a:spLocks/>
        </xdr:cNvSpPr>
      </xdr:nvSpPr>
      <xdr:spPr>
        <a:xfrm>
          <a:off x="8353425" y="1283970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81</xdr:row>
      <xdr:rowOff>85725</xdr:rowOff>
    </xdr:from>
    <xdr:to>
      <xdr:col>8</xdr:col>
      <xdr:colOff>219075</xdr:colOff>
      <xdr:row>81</xdr:row>
      <xdr:rowOff>85725</xdr:rowOff>
    </xdr:to>
    <xdr:sp>
      <xdr:nvSpPr>
        <xdr:cNvPr id="35" name="Line 35"/>
        <xdr:cNvSpPr>
          <a:spLocks/>
        </xdr:cNvSpPr>
      </xdr:nvSpPr>
      <xdr:spPr>
        <a:xfrm>
          <a:off x="8353425" y="1407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81</xdr:row>
      <xdr:rowOff>85725</xdr:rowOff>
    </xdr:from>
    <xdr:to>
      <xdr:col>8</xdr:col>
      <xdr:colOff>228600</xdr:colOff>
      <xdr:row>88</xdr:row>
      <xdr:rowOff>133350</xdr:rowOff>
    </xdr:to>
    <xdr:sp>
      <xdr:nvSpPr>
        <xdr:cNvPr id="36" name="Line 36"/>
        <xdr:cNvSpPr>
          <a:spLocks/>
        </xdr:cNvSpPr>
      </xdr:nvSpPr>
      <xdr:spPr>
        <a:xfrm>
          <a:off x="8353425" y="14077950"/>
          <a:ext cx="0" cy="1504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97</xdr:row>
      <xdr:rowOff>85725</xdr:rowOff>
    </xdr:from>
    <xdr:to>
      <xdr:col>8</xdr:col>
      <xdr:colOff>47625</xdr:colOff>
      <xdr:row>104</xdr:row>
      <xdr:rowOff>0</xdr:rowOff>
    </xdr:to>
    <xdr:sp>
      <xdr:nvSpPr>
        <xdr:cNvPr id="37" name="Line 37"/>
        <xdr:cNvSpPr>
          <a:spLocks/>
        </xdr:cNvSpPr>
      </xdr:nvSpPr>
      <xdr:spPr>
        <a:xfrm flipH="1">
          <a:off x="8353425" y="16830675"/>
          <a:ext cx="0"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100</xdr:row>
      <xdr:rowOff>0</xdr:rowOff>
    </xdr:from>
    <xdr:to>
      <xdr:col>8</xdr:col>
      <xdr:colOff>219075</xdr:colOff>
      <xdr:row>100</xdr:row>
      <xdr:rowOff>0</xdr:rowOff>
    </xdr:to>
    <xdr:sp>
      <xdr:nvSpPr>
        <xdr:cNvPr id="38" name="Line 38"/>
        <xdr:cNvSpPr>
          <a:spLocks/>
        </xdr:cNvSpPr>
      </xdr:nvSpPr>
      <xdr:spPr>
        <a:xfrm>
          <a:off x="8353425" y="1771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99</xdr:row>
      <xdr:rowOff>314325</xdr:rowOff>
    </xdr:from>
    <xdr:to>
      <xdr:col>8</xdr:col>
      <xdr:colOff>238125</xdr:colOff>
      <xdr:row>104</xdr:row>
      <xdr:rowOff>133350</xdr:rowOff>
    </xdr:to>
    <xdr:sp>
      <xdr:nvSpPr>
        <xdr:cNvPr id="39" name="Line 39"/>
        <xdr:cNvSpPr>
          <a:spLocks/>
        </xdr:cNvSpPr>
      </xdr:nvSpPr>
      <xdr:spPr>
        <a:xfrm>
          <a:off x="8353425" y="1770697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111</xdr:row>
      <xdr:rowOff>457200</xdr:rowOff>
    </xdr:from>
    <xdr:to>
      <xdr:col>8</xdr:col>
      <xdr:colOff>47625</xdr:colOff>
      <xdr:row>119</xdr:row>
      <xdr:rowOff>0</xdr:rowOff>
    </xdr:to>
    <xdr:sp>
      <xdr:nvSpPr>
        <xdr:cNvPr id="40" name="Line 40"/>
        <xdr:cNvSpPr>
          <a:spLocks/>
        </xdr:cNvSpPr>
      </xdr:nvSpPr>
      <xdr:spPr>
        <a:xfrm flipH="1">
          <a:off x="8353425" y="20212050"/>
          <a:ext cx="0"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114</xdr:row>
      <xdr:rowOff>0</xdr:rowOff>
    </xdr:from>
    <xdr:to>
      <xdr:col>8</xdr:col>
      <xdr:colOff>219075</xdr:colOff>
      <xdr:row>114</xdr:row>
      <xdr:rowOff>0</xdr:rowOff>
    </xdr:to>
    <xdr:sp>
      <xdr:nvSpPr>
        <xdr:cNvPr id="41" name="Line 41"/>
        <xdr:cNvSpPr>
          <a:spLocks/>
        </xdr:cNvSpPr>
      </xdr:nvSpPr>
      <xdr:spPr>
        <a:xfrm>
          <a:off x="8353425" y="2121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115</xdr:row>
      <xdr:rowOff>9525</xdr:rowOff>
    </xdr:from>
    <xdr:to>
      <xdr:col>8</xdr:col>
      <xdr:colOff>247650</xdr:colOff>
      <xdr:row>120</xdr:row>
      <xdr:rowOff>104775</xdr:rowOff>
    </xdr:to>
    <xdr:sp>
      <xdr:nvSpPr>
        <xdr:cNvPr id="42" name="Line 42"/>
        <xdr:cNvSpPr>
          <a:spLocks/>
        </xdr:cNvSpPr>
      </xdr:nvSpPr>
      <xdr:spPr>
        <a:xfrm>
          <a:off x="8353425" y="2153602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126</xdr:row>
      <xdr:rowOff>971550</xdr:rowOff>
    </xdr:from>
    <xdr:to>
      <xdr:col>8</xdr:col>
      <xdr:colOff>47625</xdr:colOff>
      <xdr:row>134</xdr:row>
      <xdr:rowOff>0</xdr:rowOff>
    </xdr:to>
    <xdr:sp>
      <xdr:nvSpPr>
        <xdr:cNvPr id="43" name="Line 43"/>
        <xdr:cNvSpPr>
          <a:spLocks/>
        </xdr:cNvSpPr>
      </xdr:nvSpPr>
      <xdr:spPr>
        <a:xfrm flipH="1">
          <a:off x="8353425" y="24060150"/>
          <a:ext cx="0" cy="2105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128</xdr:row>
      <xdr:rowOff>0</xdr:rowOff>
    </xdr:from>
    <xdr:to>
      <xdr:col>8</xdr:col>
      <xdr:colOff>219075</xdr:colOff>
      <xdr:row>128</xdr:row>
      <xdr:rowOff>0</xdr:rowOff>
    </xdr:to>
    <xdr:sp>
      <xdr:nvSpPr>
        <xdr:cNvPr id="44" name="Line 44"/>
        <xdr:cNvSpPr>
          <a:spLocks/>
        </xdr:cNvSpPr>
      </xdr:nvSpPr>
      <xdr:spPr>
        <a:xfrm>
          <a:off x="8353425" y="2503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126</xdr:row>
      <xdr:rowOff>314325</xdr:rowOff>
    </xdr:from>
    <xdr:to>
      <xdr:col>8</xdr:col>
      <xdr:colOff>238125</xdr:colOff>
      <xdr:row>128</xdr:row>
      <xdr:rowOff>0</xdr:rowOff>
    </xdr:to>
    <xdr:sp>
      <xdr:nvSpPr>
        <xdr:cNvPr id="45" name="Line 45"/>
        <xdr:cNvSpPr>
          <a:spLocks/>
        </xdr:cNvSpPr>
      </xdr:nvSpPr>
      <xdr:spPr>
        <a:xfrm>
          <a:off x="8353425" y="23402925"/>
          <a:ext cx="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126</xdr:row>
      <xdr:rowOff>142875</xdr:rowOff>
    </xdr:from>
    <xdr:to>
      <xdr:col>8</xdr:col>
      <xdr:colOff>247650</xdr:colOff>
      <xdr:row>126</xdr:row>
      <xdr:rowOff>323850</xdr:rowOff>
    </xdr:to>
    <xdr:sp>
      <xdr:nvSpPr>
        <xdr:cNvPr id="46" name="Line 46"/>
        <xdr:cNvSpPr>
          <a:spLocks/>
        </xdr:cNvSpPr>
      </xdr:nvSpPr>
      <xdr:spPr>
        <a:xfrm flipH="1" flipV="1">
          <a:off x="8353425" y="232314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145</xdr:row>
      <xdr:rowOff>0</xdr:rowOff>
    </xdr:from>
    <xdr:to>
      <xdr:col>8</xdr:col>
      <xdr:colOff>47625</xdr:colOff>
      <xdr:row>173</xdr:row>
      <xdr:rowOff>0</xdr:rowOff>
    </xdr:to>
    <xdr:sp>
      <xdr:nvSpPr>
        <xdr:cNvPr id="47" name="Line 47"/>
        <xdr:cNvSpPr>
          <a:spLocks/>
        </xdr:cNvSpPr>
      </xdr:nvSpPr>
      <xdr:spPr>
        <a:xfrm flipH="1">
          <a:off x="8353425" y="29775150"/>
          <a:ext cx="0" cy="485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158</xdr:row>
      <xdr:rowOff>152400</xdr:rowOff>
    </xdr:from>
    <xdr:to>
      <xdr:col>8</xdr:col>
      <xdr:colOff>219075</xdr:colOff>
      <xdr:row>158</xdr:row>
      <xdr:rowOff>152400</xdr:rowOff>
    </xdr:to>
    <xdr:sp>
      <xdr:nvSpPr>
        <xdr:cNvPr id="48" name="Line 48"/>
        <xdr:cNvSpPr>
          <a:spLocks/>
        </xdr:cNvSpPr>
      </xdr:nvSpPr>
      <xdr:spPr>
        <a:xfrm>
          <a:off x="8353425" y="3268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159</xdr:row>
      <xdr:rowOff>9525</xdr:rowOff>
    </xdr:from>
    <xdr:to>
      <xdr:col>8</xdr:col>
      <xdr:colOff>247650</xdr:colOff>
      <xdr:row>174</xdr:row>
      <xdr:rowOff>0</xdr:rowOff>
    </xdr:to>
    <xdr:sp>
      <xdr:nvSpPr>
        <xdr:cNvPr id="49" name="Line 49"/>
        <xdr:cNvSpPr>
          <a:spLocks/>
        </xdr:cNvSpPr>
      </xdr:nvSpPr>
      <xdr:spPr>
        <a:xfrm flipH="1">
          <a:off x="8353425" y="32699325"/>
          <a:ext cx="0" cy="1933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182</xdr:row>
      <xdr:rowOff>28575</xdr:rowOff>
    </xdr:from>
    <xdr:to>
      <xdr:col>8</xdr:col>
      <xdr:colOff>38100</xdr:colOff>
      <xdr:row>203</xdr:row>
      <xdr:rowOff>9525</xdr:rowOff>
    </xdr:to>
    <xdr:sp>
      <xdr:nvSpPr>
        <xdr:cNvPr id="50" name="Line 50"/>
        <xdr:cNvSpPr>
          <a:spLocks/>
        </xdr:cNvSpPr>
      </xdr:nvSpPr>
      <xdr:spPr>
        <a:xfrm flipH="1">
          <a:off x="8353425" y="37652325"/>
          <a:ext cx="0" cy="3533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190</xdr:row>
      <xdr:rowOff>9525</xdr:rowOff>
    </xdr:from>
    <xdr:to>
      <xdr:col>8</xdr:col>
      <xdr:colOff>219075</xdr:colOff>
      <xdr:row>190</xdr:row>
      <xdr:rowOff>9525</xdr:rowOff>
    </xdr:to>
    <xdr:sp>
      <xdr:nvSpPr>
        <xdr:cNvPr id="51" name="Line 51"/>
        <xdr:cNvSpPr>
          <a:spLocks/>
        </xdr:cNvSpPr>
      </xdr:nvSpPr>
      <xdr:spPr>
        <a:xfrm>
          <a:off x="8353425" y="3941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190</xdr:row>
      <xdr:rowOff>19050</xdr:rowOff>
    </xdr:from>
    <xdr:to>
      <xdr:col>8</xdr:col>
      <xdr:colOff>238125</xdr:colOff>
      <xdr:row>204</xdr:row>
      <xdr:rowOff>9525</xdr:rowOff>
    </xdr:to>
    <xdr:sp>
      <xdr:nvSpPr>
        <xdr:cNvPr id="52" name="Line 52"/>
        <xdr:cNvSpPr>
          <a:spLocks/>
        </xdr:cNvSpPr>
      </xdr:nvSpPr>
      <xdr:spPr>
        <a:xfrm flipH="1">
          <a:off x="8353425" y="39423975"/>
          <a:ext cx="0" cy="1762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17</xdr:row>
      <xdr:rowOff>9525</xdr:rowOff>
    </xdr:from>
    <xdr:to>
      <xdr:col>8</xdr:col>
      <xdr:colOff>219075</xdr:colOff>
      <xdr:row>26</xdr:row>
      <xdr:rowOff>66675</xdr:rowOff>
    </xdr:to>
    <xdr:sp>
      <xdr:nvSpPr>
        <xdr:cNvPr id="53" name="Line 53"/>
        <xdr:cNvSpPr>
          <a:spLocks/>
        </xdr:cNvSpPr>
      </xdr:nvSpPr>
      <xdr:spPr>
        <a:xfrm>
          <a:off x="8353425" y="35147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26</xdr:row>
      <xdr:rowOff>57150</xdr:rowOff>
    </xdr:from>
    <xdr:to>
      <xdr:col>7</xdr:col>
      <xdr:colOff>228600</xdr:colOff>
      <xdr:row>26</xdr:row>
      <xdr:rowOff>57150</xdr:rowOff>
    </xdr:to>
    <xdr:sp>
      <xdr:nvSpPr>
        <xdr:cNvPr id="54" name="Line 54"/>
        <xdr:cNvSpPr>
          <a:spLocks/>
        </xdr:cNvSpPr>
      </xdr:nvSpPr>
      <xdr:spPr>
        <a:xfrm flipH="1">
          <a:off x="8353425" y="415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56</xdr:row>
      <xdr:rowOff>152400</xdr:rowOff>
    </xdr:from>
    <xdr:to>
      <xdr:col>8</xdr:col>
      <xdr:colOff>219075</xdr:colOff>
      <xdr:row>57</xdr:row>
      <xdr:rowOff>85725</xdr:rowOff>
    </xdr:to>
    <xdr:sp>
      <xdr:nvSpPr>
        <xdr:cNvPr id="55" name="Line 55"/>
        <xdr:cNvSpPr>
          <a:spLocks/>
        </xdr:cNvSpPr>
      </xdr:nvSpPr>
      <xdr:spPr>
        <a:xfrm rot="10800000" flipV="1">
          <a:off x="8353425" y="897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71</xdr:row>
      <xdr:rowOff>0</xdr:rowOff>
    </xdr:from>
    <xdr:to>
      <xdr:col>8</xdr:col>
      <xdr:colOff>238125</xdr:colOff>
      <xdr:row>71</xdr:row>
      <xdr:rowOff>66675</xdr:rowOff>
    </xdr:to>
    <xdr:sp>
      <xdr:nvSpPr>
        <xdr:cNvPr id="56" name="Line 56"/>
        <xdr:cNvSpPr>
          <a:spLocks/>
        </xdr:cNvSpPr>
      </xdr:nvSpPr>
      <xdr:spPr>
        <a:xfrm flipH="1">
          <a:off x="8353425" y="11725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104</xdr:row>
      <xdr:rowOff>142875</xdr:rowOff>
    </xdr:from>
    <xdr:to>
      <xdr:col>7</xdr:col>
      <xdr:colOff>238125</xdr:colOff>
      <xdr:row>105</xdr:row>
      <xdr:rowOff>76200</xdr:rowOff>
    </xdr:to>
    <xdr:sp>
      <xdr:nvSpPr>
        <xdr:cNvPr id="57" name="Line 57"/>
        <xdr:cNvSpPr>
          <a:spLocks/>
        </xdr:cNvSpPr>
      </xdr:nvSpPr>
      <xdr:spPr>
        <a:xfrm flipH="1">
          <a:off x="8353425" y="18849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120</xdr:row>
      <xdr:rowOff>95250</xdr:rowOff>
    </xdr:from>
    <xdr:to>
      <xdr:col>7</xdr:col>
      <xdr:colOff>247650</xdr:colOff>
      <xdr:row>120</xdr:row>
      <xdr:rowOff>95250</xdr:rowOff>
    </xdr:to>
    <xdr:sp>
      <xdr:nvSpPr>
        <xdr:cNvPr id="58" name="Line 58"/>
        <xdr:cNvSpPr>
          <a:spLocks/>
        </xdr:cNvSpPr>
      </xdr:nvSpPr>
      <xdr:spPr>
        <a:xfrm flipH="1">
          <a:off x="8353425" y="221837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173</xdr:row>
      <xdr:rowOff>133350</xdr:rowOff>
    </xdr:from>
    <xdr:to>
      <xdr:col>7</xdr:col>
      <xdr:colOff>238125</xdr:colOff>
      <xdr:row>174</xdr:row>
      <xdr:rowOff>76200</xdr:rowOff>
    </xdr:to>
    <xdr:sp>
      <xdr:nvSpPr>
        <xdr:cNvPr id="59" name="Line 59"/>
        <xdr:cNvSpPr>
          <a:spLocks/>
        </xdr:cNvSpPr>
      </xdr:nvSpPr>
      <xdr:spPr>
        <a:xfrm flipH="1">
          <a:off x="8353425" y="3463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809625</xdr:colOff>
      <xdr:row>204</xdr:row>
      <xdr:rowOff>9525</xdr:rowOff>
    </xdr:from>
    <xdr:to>
      <xdr:col>7</xdr:col>
      <xdr:colOff>228600</xdr:colOff>
      <xdr:row>204</xdr:row>
      <xdr:rowOff>85725</xdr:rowOff>
    </xdr:to>
    <xdr:sp>
      <xdr:nvSpPr>
        <xdr:cNvPr id="60" name="Line 60"/>
        <xdr:cNvSpPr>
          <a:spLocks/>
        </xdr:cNvSpPr>
      </xdr:nvSpPr>
      <xdr:spPr>
        <a:xfrm flipH="1">
          <a:off x="8353425" y="411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1"/>
  <dimension ref="A1:CY209"/>
  <sheetViews>
    <sheetView tabSelected="1" view="pageBreakPreview" zoomScale="85" zoomScaleSheetLayoutView="85" workbookViewId="0" topLeftCell="A34">
      <selection activeCell="G66" sqref="G66"/>
    </sheetView>
  </sheetViews>
  <sheetFormatPr defaultColWidth="9.140625" defaultRowHeight="12.75"/>
  <cols>
    <col min="1" max="1" width="10.28125" style="102" customWidth="1"/>
    <col min="2" max="2" width="3.140625" style="102" customWidth="1"/>
    <col min="3" max="3" width="64.140625" style="103" customWidth="1"/>
    <col min="4" max="4" width="17.00390625" style="94" customWidth="1"/>
    <col min="5" max="6" width="9.28125" style="102" customWidth="1"/>
    <col min="7" max="7" width="12.140625" style="4" customWidth="1"/>
    <col min="8" max="8" width="13.140625" style="4" hidden="1" customWidth="1"/>
    <col min="9" max="9" width="6.00390625" style="3" hidden="1" customWidth="1"/>
    <col min="10" max="10" width="9.28125" style="3" hidden="1" customWidth="1"/>
    <col min="11" max="12" width="6.421875" style="4" hidden="1" customWidth="1"/>
    <col min="13" max="13" width="6.00390625" style="4" hidden="1" customWidth="1"/>
    <col min="14" max="14" width="5.421875" style="4" hidden="1" customWidth="1"/>
    <col min="15" max="15" width="6.140625" style="4" hidden="1" customWidth="1"/>
    <col min="16" max="16" width="11.8515625" style="3" hidden="1" customWidth="1"/>
    <col min="17" max="17" width="11.00390625" style="3" hidden="1" customWidth="1"/>
    <col min="18" max="103" width="5.28125" style="102" customWidth="1"/>
    <col min="104" max="16384" width="5.28125" style="3" customWidth="1"/>
  </cols>
  <sheetData>
    <row r="1" spans="1:103" s="2" customFormat="1" ht="26.25">
      <c r="A1" s="99" t="s">
        <v>148</v>
      </c>
      <c r="B1" s="93"/>
      <c r="C1" s="100"/>
      <c r="D1" s="93"/>
      <c r="E1" s="101"/>
      <c r="F1" s="101"/>
      <c r="G1" s="1"/>
      <c r="H1" s="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row>
    <row r="2" ht="12.75">
      <c r="C2" s="102"/>
    </row>
    <row r="3" spans="1:3" ht="12.75">
      <c r="A3" s="102" t="s">
        <v>149</v>
      </c>
      <c r="C3" s="102"/>
    </row>
    <row r="6" spans="1:8" ht="20.25">
      <c r="A6" s="104" t="s">
        <v>29</v>
      </c>
      <c r="B6" s="105"/>
      <c r="C6" s="104" t="s">
        <v>9</v>
      </c>
      <c r="D6" s="106"/>
      <c r="E6" s="105"/>
      <c r="F6" s="105"/>
      <c r="G6" s="5"/>
      <c r="H6" s="6"/>
    </row>
    <row r="7" spans="7:8" ht="12.75">
      <c r="G7" s="7"/>
      <c r="H7" s="7"/>
    </row>
    <row r="8" spans="1:10" ht="12.75">
      <c r="A8" s="107" t="s">
        <v>80</v>
      </c>
      <c r="B8" s="107"/>
      <c r="C8" s="107"/>
      <c r="D8" s="108" t="s">
        <v>0</v>
      </c>
      <c r="G8" s="7"/>
      <c r="H8" s="8"/>
      <c r="I8" s="9"/>
      <c r="J8" s="9"/>
    </row>
    <row r="9" spans="3:11" ht="25.5">
      <c r="C9" s="109" t="s">
        <v>153</v>
      </c>
      <c r="D9" s="94">
        <v>10</v>
      </c>
      <c r="G9" s="7"/>
      <c r="H9" s="8"/>
      <c r="K9" s="10"/>
    </row>
    <row r="10" spans="4:8" ht="12.75">
      <c r="D10" s="108"/>
      <c r="G10" s="7"/>
      <c r="H10" s="8"/>
    </row>
    <row r="11" spans="1:8" ht="12.75">
      <c r="A11" s="110" t="s">
        <v>35</v>
      </c>
      <c r="D11" s="108" t="s">
        <v>1</v>
      </c>
      <c r="E11" s="111" t="s">
        <v>14</v>
      </c>
      <c r="G11" s="11" t="s">
        <v>15</v>
      </c>
      <c r="H11" s="12" t="s">
        <v>2</v>
      </c>
    </row>
    <row r="12" spans="1:10" ht="25.5">
      <c r="A12" s="112" t="s">
        <v>38</v>
      </c>
      <c r="B12" s="113"/>
      <c r="C12" s="114" t="s">
        <v>18</v>
      </c>
      <c r="D12" s="115">
        <v>0.5</v>
      </c>
      <c r="E12" s="116" t="s">
        <v>16</v>
      </c>
      <c r="F12" s="113" t="s">
        <v>17</v>
      </c>
      <c r="G12" s="13"/>
      <c r="H12" s="14">
        <f>IF(G12=E12,D12,1)</f>
        <v>1</v>
      </c>
      <c r="I12" s="15"/>
      <c r="J12" s="15"/>
    </row>
    <row r="13" spans="1:11" ht="25.5">
      <c r="A13" s="112" t="s">
        <v>39</v>
      </c>
      <c r="B13" s="113"/>
      <c r="C13" s="114" t="s">
        <v>13</v>
      </c>
      <c r="D13" s="115">
        <v>0.33</v>
      </c>
      <c r="E13" s="116" t="s">
        <v>16</v>
      </c>
      <c r="F13" s="113" t="s">
        <v>17</v>
      </c>
      <c r="G13" s="13"/>
      <c r="H13" s="14">
        <f>IF(G13=E13,D13,1)</f>
        <v>1</v>
      </c>
      <c r="I13" s="15"/>
      <c r="J13" s="15"/>
      <c r="K13" s="16" t="s">
        <v>144</v>
      </c>
    </row>
    <row r="14" spans="1:17" ht="12.75">
      <c r="A14" s="112"/>
      <c r="B14" s="113"/>
      <c r="C14" s="117" t="s">
        <v>124</v>
      </c>
      <c r="D14" s="115"/>
      <c r="E14" s="116"/>
      <c r="F14" s="113"/>
      <c r="G14" s="17"/>
      <c r="H14" s="18">
        <f>IF(OR(P15:P23),Q14,O14)</f>
        <v>1</v>
      </c>
      <c r="I14" s="15"/>
      <c r="J14" s="15"/>
      <c r="K14" s="19" t="str">
        <f>A15</f>
        <v>PM 3</v>
      </c>
      <c r="L14" s="20" t="str">
        <f>A16</f>
        <v>PM 4</v>
      </c>
      <c r="M14" s="20" t="str">
        <f>A17</f>
        <v>PM 5</v>
      </c>
      <c r="N14" s="20" t="str">
        <f>A18</f>
        <v>PM 6</v>
      </c>
      <c r="O14" s="21">
        <v>1</v>
      </c>
      <c r="P14" s="22"/>
      <c r="Q14" s="23">
        <f>SUM(Q15:Q23)</f>
        <v>0</v>
      </c>
    </row>
    <row r="15" spans="1:17" ht="12.75">
      <c r="A15" s="112" t="s">
        <v>40</v>
      </c>
      <c r="B15" s="113" t="s">
        <v>24</v>
      </c>
      <c r="C15" s="114" t="s">
        <v>10</v>
      </c>
      <c r="D15" s="118" t="s">
        <v>44</v>
      </c>
      <c r="E15" s="116" t="s">
        <v>16</v>
      </c>
      <c r="F15" s="113" t="s">
        <v>17</v>
      </c>
      <c r="G15" s="13"/>
      <c r="H15" s="8"/>
      <c r="K15" s="24" t="s">
        <v>16</v>
      </c>
      <c r="L15" s="25" t="s">
        <v>16</v>
      </c>
      <c r="M15" s="25" t="s">
        <v>52</v>
      </c>
      <c r="N15" s="25" t="s">
        <v>16</v>
      </c>
      <c r="O15" s="26">
        <v>0.02</v>
      </c>
      <c r="P15" s="27" t="b">
        <f>AND(G15=K15,G16=L15,G18=N15)</f>
        <v>0</v>
      </c>
      <c r="Q15" s="28">
        <f>P15*O15</f>
        <v>0</v>
      </c>
    </row>
    <row r="16" spans="1:17" ht="12.75">
      <c r="A16" s="112" t="s">
        <v>41</v>
      </c>
      <c r="B16" s="113" t="s">
        <v>25</v>
      </c>
      <c r="C16" s="114" t="s">
        <v>58</v>
      </c>
      <c r="D16" s="118" t="s">
        <v>43</v>
      </c>
      <c r="E16" s="116" t="s">
        <v>16</v>
      </c>
      <c r="F16" s="113" t="s">
        <v>17</v>
      </c>
      <c r="G16" s="13"/>
      <c r="H16" s="14"/>
      <c r="I16" s="15"/>
      <c r="J16" s="15"/>
      <c r="K16" s="24" t="s">
        <v>16</v>
      </c>
      <c r="L16" s="25" t="s">
        <v>16</v>
      </c>
      <c r="M16" s="25" t="s">
        <v>52</v>
      </c>
      <c r="N16" s="25" t="s">
        <v>17</v>
      </c>
      <c r="O16" s="26">
        <v>0.05</v>
      </c>
      <c r="P16" s="27" t="b">
        <f>AND(G15=K16,G16=L16,G18=N16)</f>
        <v>0</v>
      </c>
      <c r="Q16" s="28">
        <f aca="true" t="shared" si="0" ref="Q16:Q23">P16*O16</f>
        <v>0</v>
      </c>
    </row>
    <row r="17" spans="1:17" ht="12.75">
      <c r="A17" s="112" t="s">
        <v>42</v>
      </c>
      <c r="B17" s="113" t="s">
        <v>156</v>
      </c>
      <c r="C17" s="114" t="s">
        <v>57</v>
      </c>
      <c r="D17" s="115"/>
      <c r="E17" s="116" t="s">
        <v>16</v>
      </c>
      <c r="F17" s="113" t="s">
        <v>17</v>
      </c>
      <c r="G17" s="13"/>
      <c r="H17" s="14"/>
      <c r="I17" s="15"/>
      <c r="J17" s="15"/>
      <c r="K17" s="24" t="s">
        <v>16</v>
      </c>
      <c r="L17" s="25" t="s">
        <v>17</v>
      </c>
      <c r="M17" s="25" t="s">
        <v>52</v>
      </c>
      <c r="N17" s="25" t="s">
        <v>16</v>
      </c>
      <c r="O17" s="26">
        <v>0.5</v>
      </c>
      <c r="P17" s="27" t="b">
        <f>AND(G15=K17,G16=L17,G18=N17)</f>
        <v>0</v>
      </c>
      <c r="Q17" s="28">
        <f t="shared" si="0"/>
        <v>0</v>
      </c>
    </row>
    <row r="18" spans="1:17" ht="12.75">
      <c r="A18" s="112" t="s">
        <v>127</v>
      </c>
      <c r="B18" s="113" t="s">
        <v>157</v>
      </c>
      <c r="C18" s="114" t="s">
        <v>11</v>
      </c>
      <c r="D18" s="115"/>
      <c r="E18" s="116" t="s">
        <v>16</v>
      </c>
      <c r="F18" s="113" t="s">
        <v>17</v>
      </c>
      <c r="G18" s="13"/>
      <c r="H18" s="14"/>
      <c r="I18" s="15"/>
      <c r="J18" s="15"/>
      <c r="K18" s="29" t="s">
        <v>16</v>
      </c>
      <c r="L18" s="30" t="s">
        <v>17</v>
      </c>
      <c r="M18" s="30" t="s">
        <v>52</v>
      </c>
      <c r="N18" s="30" t="s">
        <v>17</v>
      </c>
      <c r="O18" s="31">
        <v>0.66</v>
      </c>
      <c r="P18" s="32" t="b">
        <f>AND(G15=K18,G16=L18,G18=N18)</f>
        <v>0</v>
      </c>
      <c r="Q18" s="33">
        <f t="shared" si="0"/>
        <v>0</v>
      </c>
    </row>
    <row r="19" spans="1:17" ht="12.75" hidden="1">
      <c r="A19" s="112"/>
      <c r="B19" s="113"/>
      <c r="C19" s="114"/>
      <c r="D19" s="115"/>
      <c r="E19" s="116"/>
      <c r="F19" s="113"/>
      <c r="G19" s="17"/>
      <c r="H19" s="14"/>
      <c r="I19" s="15"/>
      <c r="J19" s="15"/>
      <c r="K19" s="24" t="s">
        <v>16</v>
      </c>
      <c r="L19" s="25" t="s">
        <v>52</v>
      </c>
      <c r="M19" s="25" t="s">
        <v>16</v>
      </c>
      <c r="N19" s="25" t="s">
        <v>16</v>
      </c>
      <c r="O19" s="26">
        <v>0.01</v>
      </c>
      <c r="P19" s="27" t="b">
        <f>AND(G15=K19,G17=M19,G18=N19)</f>
        <v>0</v>
      </c>
      <c r="Q19" s="28">
        <f t="shared" si="0"/>
        <v>0</v>
      </c>
    </row>
    <row r="20" spans="1:17" ht="12.75" hidden="1">
      <c r="A20" s="112"/>
      <c r="B20" s="113"/>
      <c r="C20" s="114"/>
      <c r="D20" s="115"/>
      <c r="E20" s="116"/>
      <c r="F20" s="113"/>
      <c r="G20" s="17"/>
      <c r="H20" s="14"/>
      <c r="I20" s="15"/>
      <c r="J20" s="15"/>
      <c r="K20" s="24" t="s">
        <v>16</v>
      </c>
      <c r="L20" s="25" t="s">
        <v>52</v>
      </c>
      <c r="M20" s="25" t="s">
        <v>16</v>
      </c>
      <c r="N20" s="25" t="s">
        <v>17</v>
      </c>
      <c r="O20" s="26">
        <v>0.02</v>
      </c>
      <c r="P20" s="27" t="b">
        <f>AND(G15=K20,G17=M20,G18=N20)</f>
        <v>0</v>
      </c>
      <c r="Q20" s="28">
        <f t="shared" si="0"/>
        <v>0</v>
      </c>
    </row>
    <row r="21" spans="1:17" ht="12.75" hidden="1">
      <c r="A21" s="112"/>
      <c r="B21" s="113"/>
      <c r="C21" s="114"/>
      <c r="D21" s="115"/>
      <c r="E21" s="116"/>
      <c r="F21" s="113"/>
      <c r="G21" s="17"/>
      <c r="H21" s="14"/>
      <c r="I21" s="15"/>
      <c r="J21" s="15"/>
      <c r="K21" s="24" t="s">
        <v>17</v>
      </c>
      <c r="L21" s="25" t="s">
        <v>16</v>
      </c>
      <c r="M21" s="25" t="s">
        <v>52</v>
      </c>
      <c r="N21" s="25" t="s">
        <v>52</v>
      </c>
      <c r="O21" s="26">
        <v>0.8</v>
      </c>
      <c r="P21" s="27" t="b">
        <f>AND(G15=K21,G16=L21)</f>
        <v>0</v>
      </c>
      <c r="Q21" s="28">
        <f t="shared" si="0"/>
        <v>0</v>
      </c>
    </row>
    <row r="22" spans="1:17" ht="12.75" hidden="1">
      <c r="A22" s="112"/>
      <c r="B22" s="113"/>
      <c r="C22" s="114"/>
      <c r="D22" s="115"/>
      <c r="E22" s="116"/>
      <c r="F22" s="113"/>
      <c r="G22" s="17"/>
      <c r="H22" s="14"/>
      <c r="I22" s="15"/>
      <c r="J22" s="15"/>
      <c r="K22" s="24" t="s">
        <v>17</v>
      </c>
      <c r="L22" s="25" t="s">
        <v>17</v>
      </c>
      <c r="M22" s="25" t="s">
        <v>52</v>
      </c>
      <c r="N22" s="25" t="s">
        <v>52</v>
      </c>
      <c r="O22" s="26">
        <v>1</v>
      </c>
      <c r="P22" s="27" t="b">
        <f>AND(G15=K22,G16=L22)</f>
        <v>0</v>
      </c>
      <c r="Q22" s="28">
        <f t="shared" si="0"/>
        <v>0</v>
      </c>
    </row>
    <row r="23" spans="1:17" ht="12.75" hidden="1">
      <c r="A23" s="112"/>
      <c r="B23" s="113"/>
      <c r="C23" s="114"/>
      <c r="D23" s="115"/>
      <c r="E23" s="116"/>
      <c r="F23" s="113"/>
      <c r="G23" s="17"/>
      <c r="H23" s="14"/>
      <c r="I23" s="15"/>
      <c r="J23" s="15"/>
      <c r="K23" s="29" t="s">
        <v>17</v>
      </c>
      <c r="L23" s="30" t="s">
        <v>52</v>
      </c>
      <c r="M23" s="30" t="s">
        <v>16</v>
      </c>
      <c r="N23" s="30" t="s">
        <v>52</v>
      </c>
      <c r="O23" s="31">
        <v>0.8</v>
      </c>
      <c r="P23" s="32" t="b">
        <f>AND(G15=K23,G17=M23)</f>
        <v>0</v>
      </c>
      <c r="Q23" s="33">
        <f t="shared" si="0"/>
        <v>0</v>
      </c>
    </row>
    <row r="24" spans="1:10" ht="25.5">
      <c r="A24" s="112" t="s">
        <v>128</v>
      </c>
      <c r="B24" s="113"/>
      <c r="C24" s="114" t="s">
        <v>108</v>
      </c>
      <c r="D24" s="115">
        <v>0.5</v>
      </c>
      <c r="E24" s="116" t="s">
        <v>16</v>
      </c>
      <c r="F24" s="113" t="s">
        <v>17</v>
      </c>
      <c r="G24" s="13"/>
      <c r="H24" s="14">
        <f>IF(G24=E24,D24,1)</f>
        <v>1</v>
      </c>
      <c r="I24" s="15"/>
      <c r="J24" s="15"/>
    </row>
    <row r="25" spans="1:10" ht="12.75">
      <c r="A25" s="112" t="s">
        <v>129</v>
      </c>
      <c r="B25" s="113"/>
      <c r="C25" s="114" t="s">
        <v>12</v>
      </c>
      <c r="D25" s="115">
        <v>0.5</v>
      </c>
      <c r="E25" s="116" t="s">
        <v>16</v>
      </c>
      <c r="F25" s="113" t="s">
        <v>17</v>
      </c>
      <c r="G25" s="13"/>
      <c r="H25" s="14">
        <f>IF(G25=E25,D25,1)</f>
        <v>1</v>
      </c>
      <c r="I25" s="15"/>
      <c r="J25" s="15"/>
    </row>
    <row r="26" spans="1:8" ht="12.75" hidden="1">
      <c r="A26" s="113"/>
      <c r="B26" s="113"/>
      <c r="C26" s="114"/>
      <c r="D26" s="112"/>
      <c r="E26" s="113"/>
      <c r="F26" s="113"/>
      <c r="G26" s="17"/>
      <c r="H26" s="8"/>
    </row>
    <row r="27" spans="1:7" ht="12.75" hidden="1">
      <c r="A27" s="119" t="s">
        <v>36</v>
      </c>
      <c r="B27" s="120"/>
      <c r="C27" s="109"/>
      <c r="D27" s="95"/>
      <c r="E27" s="120"/>
      <c r="F27" s="120"/>
      <c r="G27" s="35">
        <f>PRODUCT(H12:H25)</f>
        <v>1</v>
      </c>
    </row>
    <row r="28" spans="1:7" ht="12.75">
      <c r="A28" s="121" t="s">
        <v>37</v>
      </c>
      <c r="B28" s="105"/>
      <c r="C28" s="122"/>
      <c r="D28" s="106"/>
      <c r="E28" s="105"/>
      <c r="F28" s="105"/>
      <c r="G28" s="36">
        <f>D9*PRODUCT(H12,H13,H14,H24,H25)</f>
        <v>10</v>
      </c>
    </row>
    <row r="30" spans="1:8" ht="20.25">
      <c r="A30" s="104" t="s">
        <v>30</v>
      </c>
      <c r="B30" s="105"/>
      <c r="C30" s="104" t="s">
        <v>19</v>
      </c>
      <c r="D30" s="106"/>
      <c r="E30" s="105"/>
      <c r="F30" s="105"/>
      <c r="G30" s="5"/>
      <c r="H30" s="6"/>
    </row>
    <row r="31" spans="7:8" ht="12.75">
      <c r="G31" s="7"/>
      <c r="H31" s="7"/>
    </row>
    <row r="32" spans="1:10" ht="15" customHeight="1">
      <c r="A32" s="107" t="s">
        <v>81</v>
      </c>
      <c r="B32" s="107"/>
      <c r="C32" s="107"/>
      <c r="D32" s="108" t="str">
        <f>$D$8</f>
        <v>Kengetal risico</v>
      </c>
      <c r="F32" s="123"/>
      <c r="G32" s="37"/>
      <c r="H32" s="38"/>
      <c r="I32" s="9"/>
      <c r="J32" s="9"/>
    </row>
    <row r="33" spans="3:8" ht="63.75">
      <c r="C33" s="109" t="s">
        <v>20</v>
      </c>
      <c r="D33" s="95">
        <v>100</v>
      </c>
      <c r="E33" s="120"/>
      <c r="G33" s="7"/>
      <c r="H33" s="39"/>
    </row>
    <row r="34" spans="4:8" ht="12.75">
      <c r="D34" s="95"/>
      <c r="E34" s="120"/>
      <c r="G34" s="7"/>
      <c r="H34" s="8"/>
    </row>
    <row r="35" spans="1:8" ht="12.75">
      <c r="A35" s="110" t="s">
        <v>35</v>
      </c>
      <c r="D35" s="108" t="s">
        <v>1</v>
      </c>
      <c r="E35" s="123" t="str">
        <f>$E$11</f>
        <v>Mogelijke antwoorden</v>
      </c>
      <c r="G35" s="11" t="s">
        <v>15</v>
      </c>
      <c r="H35" s="12" t="s">
        <v>2</v>
      </c>
    </row>
    <row r="36" spans="1:10" ht="25.5">
      <c r="A36" s="124" t="s">
        <v>130</v>
      </c>
      <c r="B36" s="113"/>
      <c r="C36" s="114" t="s">
        <v>89</v>
      </c>
      <c r="D36" s="125">
        <v>0.25</v>
      </c>
      <c r="E36" s="113" t="s">
        <v>16</v>
      </c>
      <c r="F36" s="113" t="s">
        <v>17</v>
      </c>
      <c r="G36" s="13"/>
      <c r="H36" s="14">
        <f>IF(G36=E36,D36,1)</f>
        <v>1</v>
      </c>
      <c r="I36" s="15"/>
      <c r="J36" s="15"/>
    </row>
    <row r="37" spans="1:10" ht="12.75">
      <c r="A37" s="124" t="s">
        <v>131</v>
      </c>
      <c r="B37" s="113"/>
      <c r="C37" s="114" t="s">
        <v>53</v>
      </c>
      <c r="D37" s="115">
        <v>0.1</v>
      </c>
      <c r="E37" s="116" t="s">
        <v>16</v>
      </c>
      <c r="F37" s="113" t="s">
        <v>17</v>
      </c>
      <c r="G37" s="13"/>
      <c r="H37" s="14">
        <f>IF(G37=E37,D37,1)</f>
        <v>1</v>
      </c>
      <c r="I37" s="15"/>
      <c r="J37" s="15"/>
    </row>
    <row r="38" spans="1:17" ht="12.75">
      <c r="A38" s="124" t="s">
        <v>132</v>
      </c>
      <c r="B38" s="113"/>
      <c r="C38" s="114" t="s">
        <v>54</v>
      </c>
      <c r="D38" s="115">
        <v>0.2</v>
      </c>
      <c r="E38" s="116" t="s">
        <v>16</v>
      </c>
      <c r="F38" s="113" t="s">
        <v>17</v>
      </c>
      <c r="G38" s="40"/>
      <c r="H38" s="14">
        <f>IF(G38=E38,D38,1)</f>
        <v>1</v>
      </c>
      <c r="I38" s="15"/>
      <c r="J38" s="15"/>
      <c r="P38" s="4"/>
      <c r="Q38" s="4"/>
    </row>
    <row r="39" spans="1:103" s="42" customFormat="1" ht="12.75">
      <c r="A39" s="126"/>
      <c r="B39" s="127"/>
      <c r="C39" s="128" t="s">
        <v>59</v>
      </c>
      <c r="D39" s="115"/>
      <c r="E39" s="116"/>
      <c r="F39" s="113"/>
      <c r="G39" s="17"/>
      <c r="H39" s="14">
        <f>K40</f>
        <v>1</v>
      </c>
      <c r="I39" s="3"/>
      <c r="J39" s="15"/>
      <c r="K39" s="4"/>
      <c r="L39" s="4"/>
      <c r="M39" s="4"/>
      <c r="N39" s="4"/>
      <c r="O39" s="4"/>
      <c r="P39" s="4"/>
      <c r="Q39" s="4"/>
      <c r="R39" s="168"/>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row>
    <row r="40" spans="1:103" s="42" customFormat="1" ht="12.75">
      <c r="A40" s="124" t="s">
        <v>133</v>
      </c>
      <c r="B40" s="127" t="s">
        <v>24</v>
      </c>
      <c r="C40" s="129" t="s">
        <v>145</v>
      </c>
      <c r="D40" s="115">
        <v>0.02</v>
      </c>
      <c r="E40" s="116" t="s">
        <v>16</v>
      </c>
      <c r="F40" s="113" t="s">
        <v>17</v>
      </c>
      <c r="G40" s="13"/>
      <c r="H40" s="8"/>
      <c r="I40" s="15"/>
      <c r="J40" s="41"/>
      <c r="K40" s="43">
        <f>IF(G40=E40,D40,IF(G41=E41,D41,100%))</f>
        <v>1</v>
      </c>
      <c r="L40" s="4"/>
      <c r="M40" s="4"/>
      <c r="N40" s="4"/>
      <c r="O40" s="4"/>
      <c r="P40" s="4"/>
      <c r="Q40" s="4"/>
      <c r="R40" s="168"/>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row>
    <row r="41" spans="1:103" s="42" customFormat="1" ht="38.25">
      <c r="A41" s="126" t="s">
        <v>114</v>
      </c>
      <c r="B41" s="127" t="s">
        <v>25</v>
      </c>
      <c r="C41" s="129" t="s">
        <v>154</v>
      </c>
      <c r="D41" s="115">
        <v>0.1</v>
      </c>
      <c r="E41" s="116" t="s">
        <v>16</v>
      </c>
      <c r="F41" s="113" t="s">
        <v>17</v>
      </c>
      <c r="G41" s="13"/>
      <c r="H41" s="14"/>
      <c r="I41" s="15"/>
      <c r="J41" s="44"/>
      <c r="K41" s="16" t="s">
        <v>143</v>
      </c>
      <c r="L41" s="45"/>
      <c r="M41" s="45"/>
      <c r="N41" s="4"/>
      <c r="O41" s="4"/>
      <c r="P41" s="4"/>
      <c r="Q41" s="4"/>
      <c r="R41" s="168"/>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row>
    <row r="42" spans="1:103" s="42" customFormat="1" ht="12.75" hidden="1">
      <c r="A42" s="127"/>
      <c r="B42" s="127"/>
      <c r="C42" s="129"/>
      <c r="D42" s="115"/>
      <c r="E42" s="116"/>
      <c r="F42" s="113"/>
      <c r="G42" s="46"/>
      <c r="H42" s="14"/>
      <c r="I42" s="15"/>
      <c r="J42" s="15"/>
      <c r="K42" s="15"/>
      <c r="L42" s="15"/>
      <c r="M42" s="15"/>
      <c r="N42" s="15"/>
      <c r="O42" s="15"/>
      <c r="P42" s="15"/>
      <c r="Q42" s="15"/>
      <c r="R42" s="168"/>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row>
    <row r="43" spans="1:103" s="42" customFormat="1" ht="12.75" hidden="1">
      <c r="A43" s="127"/>
      <c r="B43" s="127"/>
      <c r="C43" s="129"/>
      <c r="D43" s="115"/>
      <c r="E43" s="116"/>
      <c r="F43" s="113"/>
      <c r="G43" s="46"/>
      <c r="H43" s="14"/>
      <c r="I43" s="15"/>
      <c r="J43" s="15"/>
      <c r="K43" s="16" t="s">
        <v>143</v>
      </c>
      <c r="L43" s="15"/>
      <c r="M43" s="15"/>
      <c r="N43" s="15"/>
      <c r="O43" s="15"/>
      <c r="P43" s="15"/>
      <c r="Q43" s="15"/>
      <c r="R43" s="168"/>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row>
    <row r="44" spans="1:103" s="42" customFormat="1" ht="12.75" hidden="1">
      <c r="A44" s="127"/>
      <c r="B44" s="127"/>
      <c r="C44" s="129"/>
      <c r="D44" s="115"/>
      <c r="E44" s="116"/>
      <c r="F44" s="113"/>
      <c r="G44" s="46"/>
      <c r="H44" s="14"/>
      <c r="I44" s="15"/>
      <c r="J44" s="41"/>
      <c r="K44" s="41"/>
      <c r="L44" s="41"/>
      <c r="M44" s="41"/>
      <c r="N44" s="41"/>
      <c r="O44" s="41"/>
      <c r="P44" s="41"/>
      <c r="Q44" s="41"/>
      <c r="R44" s="168"/>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row>
    <row r="45" spans="1:17" ht="12.75">
      <c r="A45" s="113"/>
      <c r="B45" s="113"/>
      <c r="C45" s="117" t="s">
        <v>124</v>
      </c>
      <c r="D45" s="115"/>
      <c r="E45" s="116"/>
      <c r="F45" s="113"/>
      <c r="G45" s="17"/>
      <c r="H45" s="14">
        <f>IF(OR(P46:P54),Q45,O45)</f>
        <v>1</v>
      </c>
      <c r="I45" s="15"/>
      <c r="J45" s="15"/>
      <c r="K45" s="19" t="str">
        <f>A46</f>
        <v>PM 3</v>
      </c>
      <c r="L45" s="20" t="str">
        <f>A47</f>
        <v>PM 4</v>
      </c>
      <c r="M45" s="20" t="str">
        <f>A48</f>
        <v>PM 5</v>
      </c>
      <c r="N45" s="20" t="str">
        <f>A49</f>
        <v>PM 6</v>
      </c>
      <c r="O45" s="21">
        <v>1</v>
      </c>
      <c r="P45" s="22"/>
      <c r="Q45" s="23">
        <f>SUM(Q46:Q54)</f>
        <v>0</v>
      </c>
    </row>
    <row r="46" spans="1:17" ht="12.75">
      <c r="A46" s="112" t="s">
        <v>40</v>
      </c>
      <c r="B46" s="113" t="s">
        <v>24</v>
      </c>
      <c r="C46" s="114" t="s">
        <v>10</v>
      </c>
      <c r="D46" s="118" t="s">
        <v>44</v>
      </c>
      <c r="E46" s="116" t="s">
        <v>16</v>
      </c>
      <c r="F46" s="113" t="s">
        <v>17</v>
      </c>
      <c r="G46" s="13"/>
      <c r="H46" s="8"/>
      <c r="I46" s="15"/>
      <c r="K46" s="24" t="s">
        <v>16</v>
      </c>
      <c r="L46" s="25" t="s">
        <v>16</v>
      </c>
      <c r="M46" s="25" t="s">
        <v>52</v>
      </c>
      <c r="N46" s="25" t="s">
        <v>16</v>
      </c>
      <c r="O46" s="26">
        <v>0.02</v>
      </c>
      <c r="P46" s="27" t="b">
        <f>AND(G46=K46,G47=L46,G49=N46)</f>
        <v>0</v>
      </c>
      <c r="Q46" s="28">
        <f aca="true" t="shared" si="1" ref="Q46:Q54">P46*O46</f>
        <v>0</v>
      </c>
    </row>
    <row r="47" spans="1:17" ht="12.75">
      <c r="A47" s="112" t="s">
        <v>41</v>
      </c>
      <c r="B47" s="113" t="s">
        <v>25</v>
      </c>
      <c r="C47" s="114" t="s">
        <v>58</v>
      </c>
      <c r="D47" s="118" t="s">
        <v>134</v>
      </c>
      <c r="E47" s="116" t="s">
        <v>16</v>
      </c>
      <c r="F47" s="113" t="s">
        <v>17</v>
      </c>
      <c r="G47" s="13"/>
      <c r="H47" s="14"/>
      <c r="I47" s="15"/>
      <c r="J47" s="15"/>
      <c r="K47" s="24" t="s">
        <v>16</v>
      </c>
      <c r="L47" s="25" t="s">
        <v>16</v>
      </c>
      <c r="M47" s="25" t="s">
        <v>52</v>
      </c>
      <c r="N47" s="25" t="s">
        <v>17</v>
      </c>
      <c r="O47" s="26">
        <v>0.05</v>
      </c>
      <c r="P47" s="27" t="b">
        <f>AND(G46=K47,G47=L47,G49=N47)</f>
        <v>0</v>
      </c>
      <c r="Q47" s="28">
        <f t="shared" si="1"/>
        <v>0</v>
      </c>
    </row>
    <row r="48" spans="1:17" ht="12.75">
      <c r="A48" s="112" t="s">
        <v>42</v>
      </c>
      <c r="B48" s="113" t="s">
        <v>156</v>
      </c>
      <c r="C48" s="114" t="s">
        <v>57</v>
      </c>
      <c r="D48" s="115"/>
      <c r="E48" s="116" t="s">
        <v>16</v>
      </c>
      <c r="F48" s="113" t="s">
        <v>17</v>
      </c>
      <c r="G48" s="13"/>
      <c r="H48" s="14"/>
      <c r="I48" s="15"/>
      <c r="J48" s="15"/>
      <c r="K48" s="24" t="s">
        <v>16</v>
      </c>
      <c r="L48" s="25" t="s">
        <v>17</v>
      </c>
      <c r="M48" s="25" t="s">
        <v>52</v>
      </c>
      <c r="N48" s="25" t="s">
        <v>16</v>
      </c>
      <c r="O48" s="26">
        <v>0.5</v>
      </c>
      <c r="P48" s="27" t="b">
        <f>AND(G46=K48,G47=L48,G49=N48)</f>
        <v>0</v>
      </c>
      <c r="Q48" s="28">
        <f t="shared" si="1"/>
        <v>0</v>
      </c>
    </row>
    <row r="49" spans="1:17" ht="12.75">
      <c r="A49" s="112" t="s">
        <v>127</v>
      </c>
      <c r="B49" s="113" t="s">
        <v>157</v>
      </c>
      <c r="C49" s="114" t="s">
        <v>11</v>
      </c>
      <c r="D49" s="115"/>
      <c r="E49" s="116" t="s">
        <v>16</v>
      </c>
      <c r="F49" s="113" t="s">
        <v>17</v>
      </c>
      <c r="G49" s="13"/>
      <c r="H49" s="14"/>
      <c r="I49" s="15"/>
      <c r="J49" s="15"/>
      <c r="K49" s="29" t="s">
        <v>16</v>
      </c>
      <c r="L49" s="30" t="s">
        <v>17</v>
      </c>
      <c r="M49" s="30" t="s">
        <v>52</v>
      </c>
      <c r="N49" s="30" t="s">
        <v>17</v>
      </c>
      <c r="O49" s="31">
        <v>0.66</v>
      </c>
      <c r="P49" s="32" t="b">
        <f>AND(G46=K49,G47=L49,G49=N49)</f>
        <v>0</v>
      </c>
      <c r="Q49" s="33">
        <f t="shared" si="1"/>
        <v>0</v>
      </c>
    </row>
    <row r="50" spans="1:17" ht="12.75" hidden="1">
      <c r="A50" s="113"/>
      <c r="B50" s="113"/>
      <c r="C50" s="114"/>
      <c r="D50" s="115"/>
      <c r="E50" s="116"/>
      <c r="F50" s="113"/>
      <c r="G50" s="17"/>
      <c r="H50" s="14"/>
      <c r="I50" s="15"/>
      <c r="J50" s="15"/>
      <c r="K50" s="24" t="s">
        <v>16</v>
      </c>
      <c r="L50" s="25" t="s">
        <v>52</v>
      </c>
      <c r="M50" s="25" t="s">
        <v>16</v>
      </c>
      <c r="N50" s="25" t="s">
        <v>16</v>
      </c>
      <c r="O50" s="26">
        <v>0.01</v>
      </c>
      <c r="P50" s="27" t="b">
        <f>AND(G46=K50,G48=M50,G49=N50)</f>
        <v>0</v>
      </c>
      <c r="Q50" s="28">
        <f t="shared" si="1"/>
        <v>0</v>
      </c>
    </row>
    <row r="51" spans="1:17" ht="12.75" hidden="1">
      <c r="A51" s="113"/>
      <c r="B51" s="113"/>
      <c r="C51" s="114"/>
      <c r="D51" s="115"/>
      <c r="E51" s="116"/>
      <c r="F51" s="113"/>
      <c r="G51" s="17"/>
      <c r="H51" s="14"/>
      <c r="I51" s="15"/>
      <c r="J51" s="15"/>
      <c r="K51" s="24" t="s">
        <v>16</v>
      </c>
      <c r="L51" s="25" t="s">
        <v>52</v>
      </c>
      <c r="M51" s="25" t="s">
        <v>16</v>
      </c>
      <c r="N51" s="25" t="s">
        <v>17</v>
      </c>
      <c r="O51" s="26">
        <v>0.02</v>
      </c>
      <c r="P51" s="27" t="b">
        <f>AND(G46=K51,G48=M51,G49=N51)</f>
        <v>0</v>
      </c>
      <c r="Q51" s="28">
        <f t="shared" si="1"/>
        <v>0</v>
      </c>
    </row>
    <row r="52" spans="1:17" ht="12.75" hidden="1">
      <c r="A52" s="113"/>
      <c r="B52" s="113"/>
      <c r="C52" s="114"/>
      <c r="D52" s="115"/>
      <c r="E52" s="116"/>
      <c r="F52" s="113"/>
      <c r="G52" s="17"/>
      <c r="H52" s="14"/>
      <c r="I52" s="15"/>
      <c r="J52" s="15"/>
      <c r="K52" s="24" t="s">
        <v>17</v>
      </c>
      <c r="L52" s="25" t="s">
        <v>16</v>
      </c>
      <c r="M52" s="25" t="s">
        <v>52</v>
      </c>
      <c r="N52" s="25" t="s">
        <v>52</v>
      </c>
      <c r="O52" s="26">
        <v>0.8</v>
      </c>
      <c r="P52" s="27" t="b">
        <f>AND(G46=K52,G47=L52)</f>
        <v>0</v>
      </c>
      <c r="Q52" s="28">
        <f t="shared" si="1"/>
        <v>0</v>
      </c>
    </row>
    <row r="53" spans="1:17" ht="12.75" hidden="1">
      <c r="A53" s="113"/>
      <c r="B53" s="113"/>
      <c r="C53" s="114"/>
      <c r="D53" s="115"/>
      <c r="E53" s="116"/>
      <c r="F53" s="113"/>
      <c r="G53" s="17"/>
      <c r="H53" s="14"/>
      <c r="I53" s="15"/>
      <c r="J53" s="15"/>
      <c r="K53" s="24" t="s">
        <v>17</v>
      </c>
      <c r="L53" s="25" t="s">
        <v>17</v>
      </c>
      <c r="M53" s="25" t="s">
        <v>52</v>
      </c>
      <c r="N53" s="25" t="s">
        <v>52</v>
      </c>
      <c r="O53" s="26">
        <v>1</v>
      </c>
      <c r="P53" s="27" t="b">
        <f>AND(G46=K53,G47=L53)</f>
        <v>0</v>
      </c>
      <c r="Q53" s="28">
        <f t="shared" si="1"/>
        <v>0</v>
      </c>
    </row>
    <row r="54" spans="1:17" ht="12.75" hidden="1">
      <c r="A54" s="113"/>
      <c r="B54" s="113"/>
      <c r="C54" s="114"/>
      <c r="D54" s="115"/>
      <c r="E54" s="116"/>
      <c r="F54" s="113"/>
      <c r="G54" s="17"/>
      <c r="H54" s="14"/>
      <c r="I54" s="15"/>
      <c r="J54" s="15"/>
      <c r="K54" s="29" t="s">
        <v>17</v>
      </c>
      <c r="L54" s="30" t="s">
        <v>52</v>
      </c>
      <c r="M54" s="30" t="s">
        <v>16</v>
      </c>
      <c r="N54" s="30" t="s">
        <v>52</v>
      </c>
      <c r="O54" s="31">
        <v>0.8</v>
      </c>
      <c r="P54" s="32" t="b">
        <f>AND(G46=K54,G48=M54)</f>
        <v>0</v>
      </c>
      <c r="Q54" s="33">
        <f t="shared" si="1"/>
        <v>0</v>
      </c>
    </row>
    <row r="55" spans="1:10" ht="25.5">
      <c r="A55" s="112" t="s">
        <v>128</v>
      </c>
      <c r="B55" s="113"/>
      <c r="C55" s="114" t="s">
        <v>108</v>
      </c>
      <c r="D55" s="115">
        <v>0.5</v>
      </c>
      <c r="E55" s="116" t="s">
        <v>16</v>
      </c>
      <c r="F55" s="113" t="s">
        <v>17</v>
      </c>
      <c r="G55" s="13"/>
      <c r="H55" s="14">
        <f>IF(G55=E55,D55,1)</f>
        <v>1</v>
      </c>
      <c r="I55" s="15"/>
      <c r="J55" s="15"/>
    </row>
    <row r="56" spans="1:10" ht="12.75">
      <c r="A56" s="112" t="s">
        <v>129</v>
      </c>
      <c r="B56" s="113"/>
      <c r="C56" s="114" t="s">
        <v>12</v>
      </c>
      <c r="D56" s="115">
        <v>0.5</v>
      </c>
      <c r="E56" s="116" t="s">
        <v>16</v>
      </c>
      <c r="F56" s="113" t="s">
        <v>17</v>
      </c>
      <c r="G56" s="13"/>
      <c r="H56" s="14">
        <f>IF(G56=E56,D56,1)</f>
        <v>1</v>
      </c>
      <c r="I56" s="15"/>
      <c r="J56" s="15"/>
    </row>
    <row r="57" spans="4:10" ht="12.75" hidden="1">
      <c r="D57" s="130"/>
      <c r="E57" s="120"/>
      <c r="G57" s="7"/>
      <c r="H57" s="14"/>
      <c r="I57" s="15"/>
      <c r="J57" s="15"/>
    </row>
    <row r="58" spans="1:10" ht="12.75" hidden="1">
      <c r="A58" s="119" t="s">
        <v>36</v>
      </c>
      <c r="B58" s="120"/>
      <c r="C58" s="109"/>
      <c r="D58" s="95"/>
      <c r="E58" s="120"/>
      <c r="F58" s="120"/>
      <c r="G58" s="47">
        <f>PRODUCT(H36:H56)</f>
        <v>1</v>
      </c>
      <c r="I58" s="15"/>
      <c r="J58" s="15"/>
    </row>
    <row r="59" spans="1:10" ht="12.75">
      <c r="A59" s="121" t="s">
        <v>37</v>
      </c>
      <c r="B59" s="105"/>
      <c r="C59" s="122"/>
      <c r="D59" s="106"/>
      <c r="E59" s="105"/>
      <c r="F59" s="105"/>
      <c r="G59" s="36">
        <f>D33*PRODUCT(H37,H38,H39,H45,H55,H56)</f>
        <v>100</v>
      </c>
      <c r="I59" s="15"/>
      <c r="J59" s="15"/>
    </row>
    <row r="60" ht="12.75">
      <c r="H60" s="3"/>
    </row>
    <row r="61" spans="1:10" ht="12.75">
      <c r="A61" s="107" t="s">
        <v>82</v>
      </c>
      <c r="B61" s="107"/>
      <c r="C61" s="107"/>
      <c r="D61" s="108" t="str">
        <f>$D$8</f>
        <v>Kengetal risico</v>
      </c>
      <c r="F61" s="110"/>
      <c r="G61" s="11"/>
      <c r="H61" s="12"/>
      <c r="I61" s="9"/>
      <c r="J61" s="9"/>
    </row>
    <row r="62" spans="3:8" ht="38.25">
      <c r="C62" s="109" t="s">
        <v>110</v>
      </c>
      <c r="D62" s="95">
        <v>250</v>
      </c>
      <c r="E62" s="120"/>
      <c r="G62" s="7"/>
      <c r="H62" s="48"/>
    </row>
    <row r="63" spans="4:8" ht="12.75">
      <c r="D63" s="95"/>
      <c r="E63" s="120"/>
      <c r="G63" s="7"/>
      <c r="H63" s="8"/>
    </row>
    <row r="64" spans="1:8" ht="12.75">
      <c r="A64" s="110" t="s">
        <v>35</v>
      </c>
      <c r="D64" s="108" t="s">
        <v>1</v>
      </c>
      <c r="E64" s="123" t="str">
        <f>$E$11</f>
        <v>Mogelijke antwoorden</v>
      </c>
      <c r="G64" s="11" t="s">
        <v>15</v>
      </c>
      <c r="H64" s="12" t="s">
        <v>2</v>
      </c>
    </row>
    <row r="65" spans="1:10" ht="25.5">
      <c r="A65" s="131" t="s">
        <v>130</v>
      </c>
      <c r="B65" s="132"/>
      <c r="C65" s="133" t="s">
        <v>89</v>
      </c>
      <c r="D65" s="134">
        <f>D36</f>
        <v>0.25</v>
      </c>
      <c r="E65" s="132"/>
      <c r="F65" s="132"/>
      <c r="G65" s="49"/>
      <c r="H65" s="50">
        <f>H36</f>
        <v>1</v>
      </c>
      <c r="I65" s="15"/>
      <c r="J65" s="51"/>
    </row>
    <row r="66" spans="1:10" ht="12.75">
      <c r="A66" s="112" t="s">
        <v>115</v>
      </c>
      <c r="B66" s="113"/>
      <c r="C66" s="114" t="s">
        <v>55</v>
      </c>
      <c r="D66" s="125">
        <v>0.02</v>
      </c>
      <c r="E66" s="116" t="s">
        <v>16</v>
      </c>
      <c r="F66" s="113" t="s">
        <v>17</v>
      </c>
      <c r="G66" s="13"/>
      <c r="H66" s="14">
        <f>IF(G66=E66,D66,1)</f>
        <v>1</v>
      </c>
      <c r="I66" s="15"/>
      <c r="J66" s="15"/>
    </row>
    <row r="67" spans="1:13" ht="25.5">
      <c r="A67" s="97" t="s">
        <v>61</v>
      </c>
      <c r="B67" s="135"/>
      <c r="C67" s="136" t="s">
        <v>59</v>
      </c>
      <c r="D67" s="137">
        <f>D39</f>
        <v>0</v>
      </c>
      <c r="E67" s="136"/>
      <c r="F67" s="136"/>
      <c r="G67" s="52"/>
      <c r="H67" s="53">
        <f>H39</f>
        <v>1</v>
      </c>
      <c r="I67" s="15"/>
      <c r="K67" s="3"/>
      <c r="L67" s="3"/>
      <c r="M67" s="3"/>
    </row>
    <row r="68" spans="1:13" ht="25.5">
      <c r="A68" s="138" t="s">
        <v>155</v>
      </c>
      <c r="B68" s="132"/>
      <c r="C68" s="133" t="s">
        <v>124</v>
      </c>
      <c r="D68" s="139"/>
      <c r="E68" s="135"/>
      <c r="F68" s="132"/>
      <c r="G68" s="49"/>
      <c r="H68" s="50">
        <f>H45</f>
        <v>1</v>
      </c>
      <c r="K68" s="3"/>
      <c r="L68" s="3"/>
      <c r="M68" s="3"/>
    </row>
    <row r="69" spans="1:13" ht="12.75">
      <c r="A69" s="131" t="s">
        <v>128</v>
      </c>
      <c r="B69" s="132"/>
      <c r="C69" s="140" t="s">
        <v>108</v>
      </c>
      <c r="D69" s="134">
        <f>D55</f>
        <v>0.5</v>
      </c>
      <c r="E69" s="135"/>
      <c r="F69" s="132"/>
      <c r="G69" s="49"/>
      <c r="H69" s="50">
        <f>H55</f>
        <v>1</v>
      </c>
      <c r="I69" s="15"/>
      <c r="K69" s="3"/>
      <c r="L69" s="3"/>
      <c r="M69" s="3"/>
    </row>
    <row r="70" spans="1:13" ht="12.75">
      <c r="A70" s="131" t="s">
        <v>129</v>
      </c>
      <c r="B70" s="132"/>
      <c r="C70" s="140" t="s">
        <v>12</v>
      </c>
      <c r="D70" s="134">
        <f>D56</f>
        <v>0.5</v>
      </c>
      <c r="E70" s="135"/>
      <c r="F70" s="132"/>
      <c r="G70" s="49"/>
      <c r="H70" s="50">
        <f>H56</f>
        <v>1</v>
      </c>
      <c r="I70" s="15"/>
      <c r="K70" s="3"/>
      <c r="L70" s="3"/>
      <c r="M70" s="3"/>
    </row>
    <row r="71" spans="7:9" ht="12.75" hidden="1">
      <c r="G71" s="7"/>
      <c r="H71" s="8"/>
      <c r="I71" s="15"/>
    </row>
    <row r="72" spans="1:9" ht="12.75" hidden="1">
      <c r="A72" s="119" t="s">
        <v>36</v>
      </c>
      <c r="B72" s="120"/>
      <c r="C72" s="109"/>
      <c r="D72" s="95"/>
      <c r="E72" s="120"/>
      <c r="F72" s="120"/>
      <c r="G72" s="47">
        <f>PRODUCT(H65:H70)</f>
        <v>1</v>
      </c>
      <c r="I72" s="15"/>
    </row>
    <row r="73" spans="1:9" ht="12.75">
      <c r="A73" s="121" t="s">
        <v>37</v>
      </c>
      <c r="B73" s="105"/>
      <c r="C73" s="122"/>
      <c r="D73" s="106"/>
      <c r="E73" s="105"/>
      <c r="F73" s="105"/>
      <c r="G73" s="54">
        <f>D62*PRODUCT(H65,H66,H67,H68,H69,H70)</f>
        <v>250</v>
      </c>
      <c r="I73" s="15"/>
    </row>
    <row r="74" ht="12.75">
      <c r="I74" s="15"/>
    </row>
    <row r="75" spans="1:10" ht="12.75">
      <c r="A75" s="107" t="s">
        <v>83</v>
      </c>
      <c r="B75" s="107"/>
      <c r="C75" s="107"/>
      <c r="D75" s="108" t="str">
        <f>$D$8</f>
        <v>Kengetal risico</v>
      </c>
      <c r="F75" s="123"/>
      <c r="G75" s="37"/>
      <c r="H75" s="38"/>
      <c r="I75" s="15"/>
      <c r="J75" s="9"/>
    </row>
    <row r="76" spans="3:9" ht="63.75">
      <c r="C76" s="109" t="s">
        <v>21</v>
      </c>
      <c r="D76" s="95">
        <v>250</v>
      </c>
      <c r="E76" s="120"/>
      <c r="G76" s="7"/>
      <c r="H76" s="48"/>
      <c r="I76" s="15"/>
    </row>
    <row r="77" spans="4:9" ht="12.75">
      <c r="D77" s="95"/>
      <c r="E77" s="120"/>
      <c r="G77" s="7"/>
      <c r="H77" s="8"/>
      <c r="I77" s="15"/>
    </row>
    <row r="78" spans="1:11" ht="12.75">
      <c r="A78" s="110" t="s">
        <v>35</v>
      </c>
      <c r="D78" s="108" t="s">
        <v>1</v>
      </c>
      <c r="E78" s="123" t="str">
        <f>$E$11</f>
        <v>Mogelijke antwoorden</v>
      </c>
      <c r="G78" s="11" t="s">
        <v>15</v>
      </c>
      <c r="H78" s="12" t="s">
        <v>2</v>
      </c>
      <c r="I78" s="15"/>
      <c r="K78" s="16" t="s">
        <v>142</v>
      </c>
    </row>
    <row r="79" spans="1:10" ht="25.5">
      <c r="A79" s="131" t="s">
        <v>130</v>
      </c>
      <c r="B79" s="132"/>
      <c r="C79" s="133" t="s">
        <v>89</v>
      </c>
      <c r="D79" s="141">
        <f>D65</f>
        <v>0.25</v>
      </c>
      <c r="E79" s="133"/>
      <c r="F79" s="133"/>
      <c r="G79" s="52"/>
      <c r="H79" s="55">
        <f>H65</f>
        <v>1</v>
      </c>
      <c r="I79" s="15"/>
      <c r="J79" s="51"/>
    </row>
    <row r="80" spans="1:18" ht="12.75">
      <c r="A80" s="112"/>
      <c r="B80" s="113"/>
      <c r="C80" s="114" t="s">
        <v>122</v>
      </c>
      <c r="D80" s="115"/>
      <c r="E80" s="116"/>
      <c r="F80" s="113"/>
      <c r="G80" s="17"/>
      <c r="H80" s="14">
        <f>IF(OR(P81:P84),Q80,O80)</f>
        <v>1</v>
      </c>
      <c r="I80" s="15"/>
      <c r="J80" s="15"/>
      <c r="K80" s="19" t="str">
        <f>A81</f>
        <v>PM 15</v>
      </c>
      <c r="L80" s="20" t="str">
        <f>A82</f>
        <v>PM 16</v>
      </c>
      <c r="M80" s="20"/>
      <c r="N80" s="20"/>
      <c r="O80" s="21">
        <v>1</v>
      </c>
      <c r="P80" s="22"/>
      <c r="Q80" s="23">
        <f>SUM(Q81:Q90)</f>
        <v>0</v>
      </c>
      <c r="R80" s="170"/>
    </row>
    <row r="81" spans="1:18" ht="12.75">
      <c r="A81" s="112" t="s">
        <v>116</v>
      </c>
      <c r="B81" s="113" t="s">
        <v>24</v>
      </c>
      <c r="C81" s="114" t="s">
        <v>56</v>
      </c>
      <c r="D81" s="118" t="s">
        <v>44</v>
      </c>
      <c r="E81" s="116" t="s">
        <v>16</v>
      </c>
      <c r="F81" s="113" t="s">
        <v>17</v>
      </c>
      <c r="G81" s="13"/>
      <c r="H81" s="8"/>
      <c r="K81" s="24" t="s">
        <v>16</v>
      </c>
      <c r="L81" s="25" t="s">
        <v>16</v>
      </c>
      <c r="M81" s="25"/>
      <c r="N81" s="25"/>
      <c r="O81" s="26">
        <v>0.1</v>
      </c>
      <c r="P81" s="27" t="b">
        <f>AND(G81=E81,G82=E82)</f>
        <v>0</v>
      </c>
      <c r="Q81" s="28">
        <f>P81*O81</f>
        <v>0</v>
      </c>
      <c r="R81" s="170"/>
    </row>
    <row r="82" spans="1:18" ht="25.5">
      <c r="A82" s="112" t="s">
        <v>117</v>
      </c>
      <c r="B82" s="113" t="s">
        <v>25</v>
      </c>
      <c r="C82" s="114" t="s">
        <v>121</v>
      </c>
      <c r="D82" s="118" t="s">
        <v>135</v>
      </c>
      <c r="E82" s="116" t="s">
        <v>16</v>
      </c>
      <c r="F82" s="113" t="s">
        <v>17</v>
      </c>
      <c r="G82" s="13"/>
      <c r="H82" s="14"/>
      <c r="I82" s="15"/>
      <c r="J82" s="15"/>
      <c r="K82" s="29" t="s">
        <v>16</v>
      </c>
      <c r="L82" s="30" t="s">
        <v>17</v>
      </c>
      <c r="M82" s="30"/>
      <c r="N82" s="30"/>
      <c r="O82" s="31">
        <v>0.2</v>
      </c>
      <c r="P82" s="32" t="b">
        <f>AND(G81=E81,G82=F82)</f>
        <v>0</v>
      </c>
      <c r="Q82" s="33">
        <f>P82*O82</f>
        <v>0</v>
      </c>
      <c r="R82" s="170"/>
    </row>
    <row r="83" spans="1:18" ht="12.75" hidden="1">
      <c r="A83" s="112"/>
      <c r="B83" s="113"/>
      <c r="C83" s="114"/>
      <c r="D83" s="115"/>
      <c r="E83" s="116"/>
      <c r="F83" s="113"/>
      <c r="G83" s="46"/>
      <c r="H83" s="14"/>
      <c r="I83" s="15"/>
      <c r="J83" s="15"/>
      <c r="K83" s="24" t="s">
        <v>17</v>
      </c>
      <c r="L83" s="25" t="s">
        <v>16</v>
      </c>
      <c r="M83" s="25"/>
      <c r="N83" s="25"/>
      <c r="O83" s="26">
        <v>0.1</v>
      </c>
      <c r="P83" s="27" t="b">
        <f>AND(G81=F81,G82=E82)</f>
        <v>0</v>
      </c>
      <c r="Q83" s="28">
        <f>P83*O83</f>
        <v>0</v>
      </c>
      <c r="R83" s="170"/>
    </row>
    <row r="84" spans="1:18" ht="12.75" hidden="1">
      <c r="A84" s="112"/>
      <c r="B84" s="113"/>
      <c r="C84" s="114"/>
      <c r="D84" s="115"/>
      <c r="E84" s="116"/>
      <c r="F84" s="113"/>
      <c r="G84" s="46"/>
      <c r="H84" s="14"/>
      <c r="I84" s="15"/>
      <c r="J84" s="15"/>
      <c r="K84" s="29" t="s">
        <v>17</v>
      </c>
      <c r="L84" s="30" t="s">
        <v>17</v>
      </c>
      <c r="M84" s="30"/>
      <c r="N84" s="30"/>
      <c r="O84" s="31">
        <v>1</v>
      </c>
      <c r="P84" s="32" t="b">
        <f>AND(G81=F81,G82=F82)</f>
        <v>0</v>
      </c>
      <c r="Q84" s="33">
        <f>P85*O84</f>
        <v>0</v>
      </c>
      <c r="R84" s="170"/>
    </row>
    <row r="85" spans="1:18" ht="25.5">
      <c r="A85" s="112" t="s">
        <v>118</v>
      </c>
      <c r="B85" s="113"/>
      <c r="C85" s="114" t="s">
        <v>126</v>
      </c>
      <c r="D85" s="125">
        <v>0.02</v>
      </c>
      <c r="E85" s="116" t="s">
        <v>45</v>
      </c>
      <c r="F85" s="113" t="s">
        <v>17</v>
      </c>
      <c r="G85" s="13"/>
      <c r="H85" s="14">
        <f>IF(G85=E85,D85,1)</f>
        <v>1</v>
      </c>
      <c r="I85" s="15"/>
      <c r="J85" s="15"/>
      <c r="K85" s="15"/>
      <c r="L85" s="15"/>
      <c r="M85" s="15"/>
      <c r="N85" s="15"/>
      <c r="O85" s="15"/>
      <c r="P85" s="15"/>
      <c r="Q85" s="15"/>
      <c r="R85" s="170"/>
    </row>
    <row r="86" spans="1:103" s="42" customFormat="1" ht="25.5">
      <c r="A86" s="97" t="s">
        <v>61</v>
      </c>
      <c r="B86" s="142"/>
      <c r="C86" s="143" t="s">
        <v>59</v>
      </c>
      <c r="D86" s="144"/>
      <c r="E86" s="145"/>
      <c r="F86" s="142"/>
      <c r="G86" s="56"/>
      <c r="H86" s="57">
        <f>H39</f>
        <v>1</v>
      </c>
      <c r="I86" s="15"/>
      <c r="J86" s="41"/>
      <c r="K86" s="41"/>
      <c r="L86" s="41"/>
      <c r="M86" s="41"/>
      <c r="N86" s="41"/>
      <c r="O86" s="41"/>
      <c r="P86" s="41"/>
      <c r="Q86" s="41"/>
      <c r="R86" s="168"/>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row>
    <row r="87" spans="1:18" ht="25.5">
      <c r="A87" s="138" t="s">
        <v>155</v>
      </c>
      <c r="B87" s="132"/>
      <c r="C87" s="133" t="s">
        <v>124</v>
      </c>
      <c r="D87" s="139"/>
      <c r="E87" s="135"/>
      <c r="F87" s="132"/>
      <c r="G87" s="49"/>
      <c r="H87" s="14">
        <f>H45</f>
        <v>1</v>
      </c>
      <c r="I87" s="58"/>
      <c r="J87" s="59"/>
      <c r="K87" s="59"/>
      <c r="L87" s="59"/>
      <c r="M87" s="59"/>
      <c r="N87" s="59"/>
      <c r="O87" s="59"/>
      <c r="P87" s="59"/>
      <c r="Q87" s="59"/>
      <c r="R87" s="171"/>
    </row>
    <row r="88" spans="1:13" ht="12.75">
      <c r="A88" s="131" t="s">
        <v>128</v>
      </c>
      <c r="B88" s="132"/>
      <c r="C88" s="140" t="s">
        <v>108</v>
      </c>
      <c r="D88" s="134">
        <f>D55</f>
        <v>0.5</v>
      </c>
      <c r="E88" s="135"/>
      <c r="F88" s="132"/>
      <c r="G88" s="49"/>
      <c r="H88" s="14">
        <v>1</v>
      </c>
      <c r="I88" s="51"/>
      <c r="J88" s="59"/>
      <c r="K88" s="60"/>
      <c r="L88" s="60"/>
      <c r="M88" s="51"/>
    </row>
    <row r="89" spans="1:13" ht="12.75">
      <c r="A89" s="131" t="s">
        <v>129</v>
      </c>
      <c r="B89" s="132"/>
      <c r="C89" s="140" t="s">
        <v>12</v>
      </c>
      <c r="D89" s="134">
        <f>D56</f>
        <v>0.5</v>
      </c>
      <c r="E89" s="135"/>
      <c r="F89" s="132"/>
      <c r="G89" s="49"/>
      <c r="H89" s="50">
        <f>H56</f>
        <v>1</v>
      </c>
      <c r="I89" s="51"/>
      <c r="J89" s="59"/>
      <c r="K89" s="60"/>
      <c r="L89" s="60"/>
      <c r="M89" s="51"/>
    </row>
    <row r="90" spans="7:8" ht="12.75" hidden="1">
      <c r="G90" s="7"/>
      <c r="H90" s="8"/>
    </row>
    <row r="91" spans="1:7" ht="12.75" hidden="1">
      <c r="A91" s="119" t="s">
        <v>36</v>
      </c>
      <c r="B91" s="120"/>
      <c r="C91" s="109"/>
      <c r="D91" s="95"/>
      <c r="E91" s="120"/>
      <c r="F91" s="120"/>
      <c r="G91" s="47">
        <f>PRODUCT(H79:H89)</f>
        <v>1</v>
      </c>
    </row>
    <row r="92" spans="1:7" ht="12.75">
      <c r="A92" s="121" t="s">
        <v>37</v>
      </c>
      <c r="B92" s="105"/>
      <c r="C92" s="122"/>
      <c r="D92" s="106"/>
      <c r="E92" s="105"/>
      <c r="F92" s="105"/>
      <c r="G92" s="61">
        <f>D76*PRODUCT(H79,H80,H85,H86,H87,H88,H89)</f>
        <v>250</v>
      </c>
    </row>
    <row r="94" spans="1:10" ht="12.75">
      <c r="A94" s="107" t="s">
        <v>84</v>
      </c>
      <c r="B94" s="107"/>
      <c r="C94" s="107"/>
      <c r="D94" s="108" t="str">
        <f>$D$8</f>
        <v>Kengetal risico</v>
      </c>
      <c r="F94" s="123"/>
      <c r="G94" s="37"/>
      <c r="H94" s="38"/>
      <c r="I94" s="9"/>
      <c r="J94" s="9"/>
    </row>
    <row r="95" spans="3:8" ht="25.5">
      <c r="C95" s="109" t="s">
        <v>26</v>
      </c>
      <c r="D95" s="95">
        <v>250</v>
      </c>
      <c r="E95" s="120"/>
      <c r="G95" s="7"/>
      <c r="H95" s="48"/>
    </row>
    <row r="96" spans="4:8" ht="12.75">
      <c r="D96" s="95"/>
      <c r="E96" s="120"/>
      <c r="G96" s="7"/>
      <c r="H96" s="8"/>
    </row>
    <row r="97" spans="1:8" ht="12.75">
      <c r="A97" s="110" t="s">
        <v>35</v>
      </c>
      <c r="D97" s="108" t="s">
        <v>1</v>
      </c>
      <c r="E97" s="123" t="str">
        <f>$E$11</f>
        <v>Mogelijke antwoorden</v>
      </c>
      <c r="G97" s="11" t="s">
        <v>15</v>
      </c>
      <c r="H97" s="12" t="s">
        <v>2</v>
      </c>
    </row>
    <row r="98" spans="1:10" ht="25.5">
      <c r="A98" s="131" t="s">
        <v>130</v>
      </c>
      <c r="B98" s="132"/>
      <c r="C98" s="133" t="s">
        <v>89</v>
      </c>
      <c r="D98" s="141">
        <f>D80</f>
        <v>0</v>
      </c>
      <c r="E98" s="133"/>
      <c r="F98" s="133"/>
      <c r="G98" s="52"/>
      <c r="H98" s="55">
        <f>H80</f>
        <v>1</v>
      </c>
      <c r="I98" s="51"/>
      <c r="J98" s="51"/>
    </row>
    <row r="99" spans="1:8" ht="25.5">
      <c r="A99" s="112" t="s">
        <v>119</v>
      </c>
      <c r="B99" s="113"/>
      <c r="C99" s="114" t="s">
        <v>150</v>
      </c>
      <c r="D99" s="125">
        <v>0.5</v>
      </c>
      <c r="E99" s="116" t="s">
        <v>16</v>
      </c>
      <c r="F99" s="113" t="s">
        <v>17</v>
      </c>
      <c r="G99" s="13"/>
      <c r="H99" s="14">
        <f>IF(G99=E99,D99,1)</f>
        <v>1</v>
      </c>
    </row>
    <row r="100" spans="1:8" ht="25.5">
      <c r="A100" s="112" t="s">
        <v>120</v>
      </c>
      <c r="B100" s="113"/>
      <c r="C100" s="146" t="s">
        <v>46</v>
      </c>
      <c r="D100" s="125">
        <v>0.2</v>
      </c>
      <c r="E100" s="116" t="s">
        <v>16</v>
      </c>
      <c r="F100" s="113" t="s">
        <v>17</v>
      </c>
      <c r="G100" s="13"/>
      <c r="H100" s="14">
        <f>IF(G100=E100,D100,1)</f>
        <v>1</v>
      </c>
    </row>
    <row r="101" spans="1:9" ht="25.5">
      <c r="A101" s="97" t="s">
        <v>61</v>
      </c>
      <c r="B101" s="132"/>
      <c r="C101" s="133" t="s">
        <v>59</v>
      </c>
      <c r="D101" s="141">
        <f>D39</f>
        <v>0</v>
      </c>
      <c r="E101" s="147"/>
      <c r="F101" s="147"/>
      <c r="G101" s="62"/>
      <c r="H101" s="55">
        <f>H39</f>
        <v>1</v>
      </c>
      <c r="I101" s="63"/>
    </row>
    <row r="102" spans="1:9" ht="25.5">
      <c r="A102" s="138" t="s">
        <v>155</v>
      </c>
      <c r="B102" s="132"/>
      <c r="C102" s="133" t="s">
        <v>124</v>
      </c>
      <c r="D102" s="141"/>
      <c r="E102" s="147"/>
      <c r="F102" s="147"/>
      <c r="G102" s="62"/>
      <c r="H102" s="55">
        <f>H45</f>
        <v>1</v>
      </c>
      <c r="I102" s="63"/>
    </row>
    <row r="103" spans="1:9" ht="25.5">
      <c r="A103" s="131" t="s">
        <v>128</v>
      </c>
      <c r="B103" s="132"/>
      <c r="C103" s="133" t="s">
        <v>108</v>
      </c>
      <c r="D103" s="141">
        <f>D55</f>
        <v>0.5</v>
      </c>
      <c r="E103" s="147"/>
      <c r="F103" s="147"/>
      <c r="G103" s="62"/>
      <c r="H103" s="55">
        <f>H55</f>
        <v>1</v>
      </c>
      <c r="I103" s="63"/>
    </row>
    <row r="104" spans="1:9" ht="12.75">
      <c r="A104" s="131" t="s">
        <v>129</v>
      </c>
      <c r="B104" s="132"/>
      <c r="C104" s="133" t="s">
        <v>12</v>
      </c>
      <c r="D104" s="141">
        <f>D56</f>
        <v>0.5</v>
      </c>
      <c r="E104" s="147"/>
      <c r="F104" s="147"/>
      <c r="G104" s="62"/>
      <c r="H104" s="55">
        <f>H56</f>
        <v>1</v>
      </c>
      <c r="I104" s="63"/>
    </row>
    <row r="105" spans="1:9" ht="12.75" hidden="1">
      <c r="A105" s="148"/>
      <c r="B105" s="149"/>
      <c r="C105" s="150"/>
      <c r="D105" s="98"/>
      <c r="E105" s="151"/>
      <c r="F105" s="151"/>
      <c r="G105" s="65"/>
      <c r="H105" s="55"/>
      <c r="I105" s="63"/>
    </row>
    <row r="106" spans="1:9" ht="12.75" hidden="1">
      <c r="A106" s="119" t="s">
        <v>36</v>
      </c>
      <c r="B106" s="120"/>
      <c r="C106" s="109"/>
      <c r="D106" s="95"/>
      <c r="E106" s="120"/>
      <c r="F106" s="120"/>
      <c r="G106" s="66">
        <f>PRODUCT(H98:H104)</f>
        <v>1</v>
      </c>
      <c r="I106" s="63"/>
    </row>
    <row r="107" spans="1:9" ht="12.75">
      <c r="A107" s="121" t="s">
        <v>37</v>
      </c>
      <c r="B107" s="105"/>
      <c r="C107" s="122"/>
      <c r="D107" s="106"/>
      <c r="E107" s="105"/>
      <c r="F107" s="105"/>
      <c r="G107" s="36">
        <f>D95*PRODUCT(H98,H99,H100,H101,H102,H103)</f>
        <v>250</v>
      </c>
      <c r="I107" s="63"/>
    </row>
    <row r="108" spans="1:9" ht="12.75">
      <c r="A108" s="149"/>
      <c r="B108" s="149"/>
      <c r="C108" s="150"/>
      <c r="D108" s="98"/>
      <c r="E108" s="151"/>
      <c r="F108" s="151"/>
      <c r="G108" s="64"/>
      <c r="H108" s="64"/>
      <c r="I108" s="63"/>
    </row>
    <row r="109" spans="1:15" ht="20.25">
      <c r="A109" s="104" t="s">
        <v>31</v>
      </c>
      <c r="B109" s="106"/>
      <c r="C109" s="152" t="s">
        <v>48</v>
      </c>
      <c r="D109" s="106"/>
      <c r="E109" s="105"/>
      <c r="F109" s="105"/>
      <c r="G109" s="5"/>
      <c r="H109" s="6"/>
      <c r="K109" s="3"/>
      <c r="L109" s="3"/>
      <c r="M109" s="3"/>
      <c r="N109" s="3"/>
      <c r="O109" s="3"/>
    </row>
    <row r="110" spans="4:5" ht="12.75">
      <c r="D110" s="95"/>
      <c r="E110" s="120"/>
    </row>
    <row r="111" spans="1:10" ht="12.75">
      <c r="A111" s="107" t="s">
        <v>85</v>
      </c>
      <c r="B111" s="107"/>
      <c r="C111" s="107"/>
      <c r="D111" s="108" t="s">
        <v>0</v>
      </c>
      <c r="H111" s="12" t="s">
        <v>2</v>
      </c>
      <c r="I111" s="9"/>
      <c r="J111" s="9"/>
    </row>
    <row r="112" spans="1:8" ht="89.25">
      <c r="A112" s="153" t="s">
        <v>112</v>
      </c>
      <c r="C112" s="109" t="s">
        <v>22</v>
      </c>
      <c r="D112" s="95">
        <v>50</v>
      </c>
      <c r="E112" s="120"/>
      <c r="G112" s="7"/>
      <c r="H112" s="48"/>
    </row>
    <row r="113" spans="7:11" ht="12.75">
      <c r="G113" s="7"/>
      <c r="H113" s="14"/>
      <c r="K113" s="16" t="s">
        <v>141</v>
      </c>
    </row>
    <row r="114" spans="1:8" ht="12.75">
      <c r="A114" s="110" t="s">
        <v>35</v>
      </c>
      <c r="D114" s="108" t="s">
        <v>1</v>
      </c>
      <c r="E114" s="111" t="s">
        <v>14</v>
      </c>
      <c r="G114" s="11" t="s">
        <v>15</v>
      </c>
      <c r="H114" s="48"/>
    </row>
    <row r="115" spans="1:9" ht="25.5">
      <c r="A115" s="96" t="s">
        <v>60</v>
      </c>
      <c r="B115" s="116"/>
      <c r="C115" s="154" t="s">
        <v>151</v>
      </c>
      <c r="D115" s="155">
        <v>0.2</v>
      </c>
      <c r="E115" s="116" t="s">
        <v>101</v>
      </c>
      <c r="F115" s="116" t="s">
        <v>100</v>
      </c>
      <c r="G115" s="13"/>
      <c r="H115" s="14">
        <f>IF(G115=E115,D115,1)</f>
        <v>1</v>
      </c>
      <c r="I115" s="34"/>
    </row>
    <row r="116" spans="1:17" ht="12.75" hidden="1">
      <c r="A116" s="113"/>
      <c r="B116" s="113"/>
      <c r="C116" s="114"/>
      <c r="D116" s="156"/>
      <c r="E116" s="113"/>
      <c r="F116" s="113"/>
      <c r="G116" s="17"/>
      <c r="H116" s="14">
        <f>IF(OR(P117:P119),Q116,O116)</f>
        <v>1</v>
      </c>
      <c r="K116" s="67" t="str">
        <f>A117</f>
        <v>PM 21</v>
      </c>
      <c r="L116" s="68" t="str">
        <f>A118</f>
        <v>PM 22</v>
      </c>
      <c r="M116" s="68" t="str">
        <f>A119</f>
        <v>PM 23</v>
      </c>
      <c r="N116" s="68"/>
      <c r="O116" s="69">
        <v>1</v>
      </c>
      <c r="P116" s="70"/>
      <c r="Q116" s="71">
        <f>SUM(Q117:Q119)</f>
        <v>0</v>
      </c>
    </row>
    <row r="117" spans="1:17" ht="25.5">
      <c r="A117" s="124" t="s">
        <v>62</v>
      </c>
      <c r="B117" s="157" t="s">
        <v>24</v>
      </c>
      <c r="C117" s="158" t="s">
        <v>3</v>
      </c>
      <c r="D117" s="159" t="s">
        <v>44</v>
      </c>
      <c r="E117" s="160" t="s">
        <v>16</v>
      </c>
      <c r="F117" s="160" t="s">
        <v>17</v>
      </c>
      <c r="G117" s="72"/>
      <c r="H117" s="8"/>
      <c r="I117" s="51"/>
      <c r="J117" s="51"/>
      <c r="K117" s="67" t="s">
        <v>16</v>
      </c>
      <c r="L117" s="68" t="s">
        <v>16</v>
      </c>
      <c r="M117" s="68" t="s">
        <v>52</v>
      </c>
      <c r="N117" s="68"/>
      <c r="O117" s="69">
        <v>0.01</v>
      </c>
      <c r="P117" s="70" t="b">
        <f>AND(G117=E117,G118=E118)</f>
        <v>0</v>
      </c>
      <c r="Q117" s="73">
        <f>P117*O117</f>
        <v>0</v>
      </c>
    </row>
    <row r="118" spans="1:17" ht="12.75">
      <c r="A118" s="124" t="s">
        <v>63</v>
      </c>
      <c r="B118" s="157" t="s">
        <v>25</v>
      </c>
      <c r="C118" s="158" t="s">
        <v>158</v>
      </c>
      <c r="D118" s="118" t="s">
        <v>136</v>
      </c>
      <c r="E118" s="113" t="s">
        <v>16</v>
      </c>
      <c r="F118" s="113" t="s">
        <v>17</v>
      </c>
      <c r="G118" s="13"/>
      <c r="H118" s="14"/>
      <c r="K118" s="74" t="s">
        <v>16</v>
      </c>
      <c r="L118" s="75" t="s">
        <v>17</v>
      </c>
      <c r="M118" s="75" t="s">
        <v>52</v>
      </c>
      <c r="N118" s="75"/>
      <c r="O118" s="76">
        <v>0.05</v>
      </c>
      <c r="P118" s="77" t="b">
        <f>AND(G117=E117,G118=F118)</f>
        <v>0</v>
      </c>
      <c r="Q118" s="78">
        <f>P118*O118</f>
        <v>0</v>
      </c>
    </row>
    <row r="119" spans="1:17" ht="12.75">
      <c r="A119" s="124" t="s">
        <v>64</v>
      </c>
      <c r="B119" s="157"/>
      <c r="C119" s="160" t="s">
        <v>51</v>
      </c>
      <c r="D119" s="112"/>
      <c r="E119" s="113" t="s">
        <v>16</v>
      </c>
      <c r="F119" s="113" t="s">
        <v>17</v>
      </c>
      <c r="G119" s="13"/>
      <c r="H119" s="8"/>
      <c r="K119" s="79" t="s">
        <v>52</v>
      </c>
      <c r="L119" s="80" t="s">
        <v>52</v>
      </c>
      <c r="M119" s="80" t="s">
        <v>16</v>
      </c>
      <c r="N119" s="80"/>
      <c r="O119" s="81">
        <v>0.05</v>
      </c>
      <c r="P119" s="82" t="b">
        <f>(G119=E119)</f>
        <v>0</v>
      </c>
      <c r="Q119" s="83">
        <f>P119*O119</f>
        <v>0</v>
      </c>
    </row>
    <row r="120" spans="7:8" ht="12.75" hidden="1">
      <c r="G120" s="7"/>
      <c r="H120" s="8"/>
    </row>
    <row r="121" spans="1:7" ht="12.75" hidden="1">
      <c r="A121" s="119" t="s">
        <v>36</v>
      </c>
      <c r="B121" s="120"/>
      <c r="C121" s="109"/>
      <c r="D121" s="95"/>
      <c r="E121" s="120"/>
      <c r="F121" s="120"/>
      <c r="G121" s="84">
        <f>PRODUCT(H113:H120)</f>
        <v>1</v>
      </c>
    </row>
    <row r="122" spans="1:7" ht="12.75">
      <c r="A122" s="121" t="s">
        <v>37</v>
      </c>
      <c r="B122" s="105"/>
      <c r="C122" s="122"/>
      <c r="D122" s="106"/>
      <c r="E122" s="105"/>
      <c r="F122" s="105"/>
      <c r="G122" s="36">
        <f>D112*PRODUCT(H115,H116)</f>
        <v>50</v>
      </c>
    </row>
    <row r="124" spans="1:15" ht="20.25">
      <c r="A124" s="104" t="s">
        <v>32</v>
      </c>
      <c r="B124" s="106"/>
      <c r="C124" s="161" t="s">
        <v>49</v>
      </c>
      <c r="D124" s="106"/>
      <c r="E124" s="105"/>
      <c r="F124" s="105"/>
      <c r="G124" s="5"/>
      <c r="H124" s="6"/>
      <c r="K124" s="3"/>
      <c r="L124" s="3"/>
      <c r="M124" s="3"/>
      <c r="N124" s="3"/>
      <c r="O124" s="3"/>
    </row>
    <row r="125" spans="4:5" ht="12.75">
      <c r="D125" s="95"/>
      <c r="E125" s="120"/>
    </row>
    <row r="126" spans="1:10" ht="12.75">
      <c r="A126" s="107" t="s">
        <v>86</v>
      </c>
      <c r="B126" s="107"/>
      <c r="C126" s="107"/>
      <c r="D126" s="108" t="s">
        <v>0</v>
      </c>
      <c r="H126" s="12" t="s">
        <v>2</v>
      </c>
      <c r="I126" s="9"/>
      <c r="J126" s="9"/>
    </row>
    <row r="127" spans="1:8" ht="140.25" customHeight="1">
      <c r="A127" s="153" t="s">
        <v>112</v>
      </c>
      <c r="C127" s="109" t="s">
        <v>47</v>
      </c>
      <c r="D127" s="95">
        <v>50</v>
      </c>
      <c r="E127" s="120"/>
      <c r="G127" s="7"/>
      <c r="H127" s="8"/>
    </row>
    <row r="128" spans="7:8" ht="12.75">
      <c r="G128" s="7"/>
      <c r="H128" s="8"/>
    </row>
    <row r="129" spans="1:15" ht="12.75">
      <c r="A129" s="110" t="s">
        <v>35</v>
      </c>
      <c r="D129" s="108" t="s">
        <v>1</v>
      </c>
      <c r="E129" s="111" t="s">
        <v>14</v>
      </c>
      <c r="G129" s="11" t="s">
        <v>15</v>
      </c>
      <c r="H129" s="14"/>
      <c r="K129" s="3"/>
      <c r="L129" s="3"/>
      <c r="M129" s="3"/>
      <c r="N129" s="3"/>
      <c r="O129" s="3"/>
    </row>
    <row r="130" spans="1:15" ht="25.5">
      <c r="A130" s="96" t="s">
        <v>60</v>
      </c>
      <c r="B130" s="116"/>
      <c r="C130" s="154" t="s">
        <v>151</v>
      </c>
      <c r="D130" s="155">
        <v>0.2</v>
      </c>
      <c r="E130" s="116" t="s">
        <v>101</v>
      </c>
      <c r="F130" s="116" t="s">
        <v>100</v>
      </c>
      <c r="G130" s="13"/>
      <c r="H130" s="14">
        <f>IF(G130=E130,D130,1)</f>
        <v>1</v>
      </c>
      <c r="I130" s="34"/>
      <c r="K130" s="3"/>
      <c r="L130" s="3"/>
      <c r="M130" s="3"/>
      <c r="N130" s="3"/>
      <c r="O130" s="3"/>
    </row>
    <row r="131" spans="1:15" ht="12.75">
      <c r="A131" s="124" t="s">
        <v>65</v>
      </c>
      <c r="B131" s="157"/>
      <c r="C131" s="158" t="s">
        <v>4</v>
      </c>
      <c r="D131" s="162">
        <v>0</v>
      </c>
      <c r="E131" s="116" t="s">
        <v>16</v>
      </c>
      <c r="F131" s="113" t="s">
        <v>17</v>
      </c>
      <c r="G131" s="13"/>
      <c r="H131" s="14">
        <f>IF(G131=E131,D131,1)</f>
        <v>1</v>
      </c>
      <c r="I131" s="51"/>
      <c r="K131" s="3"/>
      <c r="L131" s="3"/>
      <c r="M131" s="3"/>
      <c r="N131" s="3"/>
      <c r="O131" s="3"/>
    </row>
    <row r="132" spans="1:15" ht="12.75">
      <c r="A132" s="112"/>
      <c r="B132" s="157"/>
      <c r="C132" s="160" t="s">
        <v>50</v>
      </c>
      <c r="D132" s="112"/>
      <c r="E132" s="116"/>
      <c r="F132" s="113"/>
      <c r="G132" s="17"/>
      <c r="H132" s="14">
        <f>IF(G133=E133,D133,IF(G134=E134,D134,100%))</f>
        <v>1</v>
      </c>
      <c r="K132" s="3"/>
      <c r="L132" s="3"/>
      <c r="M132" s="3"/>
      <c r="N132" s="3"/>
      <c r="O132" s="3"/>
    </row>
    <row r="133" spans="1:15" ht="12.75">
      <c r="A133" s="124" t="s">
        <v>66</v>
      </c>
      <c r="B133" s="113" t="s">
        <v>24</v>
      </c>
      <c r="C133" s="114" t="s">
        <v>27</v>
      </c>
      <c r="D133" s="125">
        <v>0.05</v>
      </c>
      <c r="E133" s="116" t="s">
        <v>16</v>
      </c>
      <c r="F133" s="113" t="s">
        <v>17</v>
      </c>
      <c r="G133" s="13"/>
      <c r="H133" s="14"/>
      <c r="K133" s="3"/>
      <c r="L133" s="3"/>
      <c r="M133" s="3"/>
      <c r="N133" s="3"/>
      <c r="O133" s="3"/>
    </row>
    <row r="134" spans="1:15" ht="12.75">
      <c r="A134" s="124" t="s">
        <v>67</v>
      </c>
      <c r="B134" s="113" t="s">
        <v>25</v>
      </c>
      <c r="C134" s="114" t="s">
        <v>28</v>
      </c>
      <c r="D134" s="125">
        <v>0.33</v>
      </c>
      <c r="E134" s="116" t="s">
        <v>16</v>
      </c>
      <c r="F134" s="113" t="s">
        <v>17</v>
      </c>
      <c r="G134" s="13"/>
      <c r="H134" s="14"/>
      <c r="K134" s="3"/>
      <c r="L134" s="3"/>
      <c r="M134" s="3"/>
      <c r="N134" s="3"/>
      <c r="O134" s="3"/>
    </row>
    <row r="135" spans="7:8" ht="12.75" hidden="1">
      <c r="G135" s="7"/>
      <c r="H135" s="8"/>
    </row>
    <row r="136" spans="1:7" ht="12.75" hidden="1">
      <c r="A136" s="119" t="s">
        <v>36</v>
      </c>
      <c r="B136" s="120"/>
      <c r="C136" s="109"/>
      <c r="D136" s="95"/>
      <c r="E136" s="120"/>
      <c r="F136" s="120"/>
      <c r="G136" s="84">
        <f>PRODUCT(H128:H135)</f>
        <v>1</v>
      </c>
    </row>
    <row r="137" spans="1:7" ht="12.75">
      <c r="A137" s="121" t="s">
        <v>37</v>
      </c>
      <c r="B137" s="105"/>
      <c r="C137" s="122"/>
      <c r="D137" s="106"/>
      <c r="E137" s="105"/>
      <c r="F137" s="105"/>
      <c r="G137" s="36">
        <f>D127*PRODUCT(H130,H131,H132)</f>
        <v>50</v>
      </c>
    </row>
    <row r="139" spans="1:15" ht="20.25">
      <c r="A139" s="104" t="s">
        <v>33</v>
      </c>
      <c r="B139" s="106"/>
      <c r="C139" s="152" t="s">
        <v>91</v>
      </c>
      <c r="D139" s="106"/>
      <c r="E139" s="105"/>
      <c r="F139" s="105"/>
      <c r="G139" s="5"/>
      <c r="H139" s="6"/>
      <c r="K139" s="3"/>
      <c r="L139" s="3"/>
      <c r="M139" s="3"/>
      <c r="N139" s="3"/>
      <c r="O139" s="3"/>
    </row>
    <row r="140" spans="4:5" ht="12.75">
      <c r="D140" s="95"/>
      <c r="E140" s="120"/>
    </row>
    <row r="141" spans="1:10" ht="12.75">
      <c r="A141" s="107" t="s">
        <v>87</v>
      </c>
      <c r="B141" s="107"/>
      <c r="C141" s="107"/>
      <c r="D141" s="108" t="str">
        <f>$D$8</f>
        <v>Kengetal risico</v>
      </c>
      <c r="H141" s="12" t="s">
        <v>2</v>
      </c>
      <c r="I141" s="9"/>
      <c r="J141" s="9"/>
    </row>
    <row r="142" spans="3:8" ht="162" customHeight="1">
      <c r="C142" s="163" t="s">
        <v>5</v>
      </c>
      <c r="D142" s="95">
        <v>500</v>
      </c>
      <c r="E142" s="120"/>
      <c r="G142" s="7"/>
      <c r="H142" s="48"/>
    </row>
    <row r="143" spans="7:8" ht="12.75">
      <c r="G143" s="7"/>
      <c r="H143" s="14"/>
    </row>
    <row r="144" spans="1:15" ht="12.75">
      <c r="A144" s="110" t="s">
        <v>35</v>
      </c>
      <c r="D144" s="108" t="s">
        <v>1</v>
      </c>
      <c r="E144" s="123" t="str">
        <f>$E$11</f>
        <v>Mogelijke antwoorden</v>
      </c>
      <c r="F144" s="123"/>
      <c r="G144" s="11" t="s">
        <v>15</v>
      </c>
      <c r="H144" s="14"/>
      <c r="K144" s="3"/>
      <c r="L144" s="3"/>
      <c r="M144" s="3"/>
      <c r="N144" s="3"/>
      <c r="O144" s="3"/>
    </row>
    <row r="145" spans="1:8" ht="25.5">
      <c r="A145" s="112" t="s">
        <v>68</v>
      </c>
      <c r="B145" s="113"/>
      <c r="C145" s="117" t="s">
        <v>125</v>
      </c>
      <c r="D145" s="156">
        <v>0.5</v>
      </c>
      <c r="E145" s="113" t="s">
        <v>16</v>
      </c>
      <c r="F145" s="113" t="s">
        <v>17</v>
      </c>
      <c r="G145" s="13"/>
      <c r="H145" s="14">
        <f>IF(G145=E145,D145,1)</f>
        <v>1</v>
      </c>
    </row>
    <row r="146" spans="1:15" ht="25.5">
      <c r="A146" s="124" t="s">
        <v>69</v>
      </c>
      <c r="B146" s="113"/>
      <c r="C146" s="117" t="s">
        <v>146</v>
      </c>
      <c r="D146" s="125">
        <v>0.25</v>
      </c>
      <c r="E146" s="113" t="s">
        <v>16</v>
      </c>
      <c r="F146" s="113" t="s">
        <v>17</v>
      </c>
      <c r="G146" s="13"/>
      <c r="H146" s="14">
        <f>IF(G146=E146,D146,1)</f>
        <v>1</v>
      </c>
      <c r="K146" s="3"/>
      <c r="L146" s="3"/>
      <c r="M146" s="3"/>
      <c r="N146" s="3"/>
      <c r="O146" s="3"/>
    </row>
    <row r="147" spans="1:15" ht="25.5">
      <c r="A147" s="124"/>
      <c r="B147" s="157"/>
      <c r="C147" s="160" t="s">
        <v>92</v>
      </c>
      <c r="D147" s="162"/>
      <c r="E147" s="113"/>
      <c r="F147" s="113"/>
      <c r="G147" s="17"/>
      <c r="H147" s="85">
        <f>AVERAGE(K148,K151)</f>
        <v>0.51</v>
      </c>
      <c r="I147" s="51"/>
      <c r="K147" s="3"/>
      <c r="L147" s="3"/>
      <c r="M147" s="3"/>
      <c r="N147" s="3"/>
      <c r="O147" s="3"/>
    </row>
    <row r="148" spans="1:15" ht="12.75">
      <c r="A148" s="124" t="s">
        <v>70</v>
      </c>
      <c r="B148" s="157" t="s">
        <v>24</v>
      </c>
      <c r="C148" s="160" t="s">
        <v>99</v>
      </c>
      <c r="D148" s="162">
        <v>0.8</v>
      </c>
      <c r="E148" s="116" t="s">
        <v>16</v>
      </c>
      <c r="F148" s="113" t="s">
        <v>17</v>
      </c>
      <c r="G148" s="13" t="s">
        <v>100</v>
      </c>
      <c r="H148" s="8"/>
      <c r="I148" s="51"/>
      <c r="K148" s="86">
        <f>IF(G148=E148,D148,IF(G149=E149,D149,100%))</f>
        <v>0.02</v>
      </c>
      <c r="L148" s="3"/>
      <c r="M148" s="3"/>
      <c r="N148" s="3"/>
      <c r="O148" s="3"/>
    </row>
    <row r="149" spans="1:15" ht="12.75">
      <c r="A149" s="124" t="s">
        <v>71</v>
      </c>
      <c r="B149" s="157" t="s">
        <v>25</v>
      </c>
      <c r="C149" s="160" t="s">
        <v>102</v>
      </c>
      <c r="D149" s="162">
        <v>0.02</v>
      </c>
      <c r="E149" s="116" t="s">
        <v>16</v>
      </c>
      <c r="F149" s="113" t="s">
        <v>17</v>
      </c>
      <c r="G149" s="13" t="s">
        <v>101</v>
      </c>
      <c r="H149" s="14"/>
      <c r="I149" s="51"/>
      <c r="K149" s="87"/>
      <c r="L149" s="3"/>
      <c r="M149" s="3"/>
      <c r="N149" s="3"/>
      <c r="O149" s="3"/>
    </row>
    <row r="150" spans="1:15" ht="12.75">
      <c r="A150" s="112"/>
      <c r="B150" s="113"/>
      <c r="C150" s="114" t="s">
        <v>23</v>
      </c>
      <c r="D150" s="112"/>
      <c r="E150" s="113"/>
      <c r="F150" s="113"/>
      <c r="G150" s="17"/>
      <c r="H150" s="14"/>
      <c r="K150" s="87"/>
      <c r="L150" s="3"/>
      <c r="M150" s="3"/>
      <c r="N150" s="3"/>
      <c r="O150" s="3"/>
    </row>
    <row r="151" spans="1:15" ht="12.75">
      <c r="A151" s="112" t="s">
        <v>72</v>
      </c>
      <c r="B151" s="157" t="s">
        <v>24</v>
      </c>
      <c r="C151" s="160" t="s">
        <v>99</v>
      </c>
      <c r="D151" s="125">
        <v>0.8</v>
      </c>
      <c r="E151" s="116" t="s">
        <v>16</v>
      </c>
      <c r="F151" s="113" t="s">
        <v>17</v>
      </c>
      <c r="G151" s="13"/>
      <c r="H151" s="14"/>
      <c r="K151" s="87">
        <f>IF(G151=E151,D151,IF(G152=E152,D152,100%))</f>
        <v>1</v>
      </c>
      <c r="L151" s="3"/>
      <c r="M151" s="3"/>
      <c r="N151" s="3"/>
      <c r="O151" s="3"/>
    </row>
    <row r="152" spans="1:15" ht="12.75">
      <c r="A152" s="112" t="s">
        <v>73</v>
      </c>
      <c r="B152" s="157" t="s">
        <v>25</v>
      </c>
      <c r="C152" s="160" t="s">
        <v>102</v>
      </c>
      <c r="D152" s="125">
        <v>0.02</v>
      </c>
      <c r="E152" s="116" t="s">
        <v>16</v>
      </c>
      <c r="F152" s="113" t="s">
        <v>17</v>
      </c>
      <c r="G152" s="13"/>
      <c r="H152" s="14"/>
      <c r="K152" s="88"/>
      <c r="L152" s="3"/>
      <c r="M152" s="3"/>
      <c r="N152" s="3"/>
      <c r="O152" s="3"/>
    </row>
    <row r="153" spans="1:11" ht="12.75">
      <c r="A153" s="112"/>
      <c r="B153" s="113"/>
      <c r="C153" s="114" t="s">
        <v>93</v>
      </c>
      <c r="D153" s="125"/>
      <c r="E153" s="113"/>
      <c r="F153" s="113"/>
      <c r="G153" s="17"/>
      <c r="H153" s="8"/>
      <c r="K153" s="89" t="s">
        <v>140</v>
      </c>
    </row>
    <row r="154" spans="1:17" ht="12.75">
      <c r="A154" s="112"/>
      <c r="B154" s="113"/>
      <c r="C154" s="117" t="s">
        <v>105</v>
      </c>
      <c r="D154" s="125"/>
      <c r="E154" s="113"/>
      <c r="F154" s="113"/>
      <c r="G154" s="17"/>
      <c r="H154" s="14">
        <f>IF(OR(P155:P158),Q154,O154)</f>
        <v>1</v>
      </c>
      <c r="K154" s="67" t="str">
        <f>A155</f>
        <v>PM 34</v>
      </c>
      <c r="L154" s="68" t="str">
        <f>A156</f>
        <v>PM 35</v>
      </c>
      <c r="M154" s="68" t="str">
        <f>A157</f>
        <v>PM 36</v>
      </c>
      <c r="N154" s="68"/>
      <c r="O154" s="69">
        <v>1</v>
      </c>
      <c r="P154" s="70"/>
      <c r="Q154" s="71">
        <f>SUM(Q155:Q158)</f>
        <v>0</v>
      </c>
    </row>
    <row r="155" spans="1:17" ht="12.75">
      <c r="A155" s="112" t="s">
        <v>74</v>
      </c>
      <c r="B155" s="113" t="s">
        <v>103</v>
      </c>
      <c r="C155" s="117" t="s">
        <v>106</v>
      </c>
      <c r="D155" s="118" t="s">
        <v>44</v>
      </c>
      <c r="E155" s="116" t="s">
        <v>16</v>
      </c>
      <c r="F155" s="113" t="s">
        <v>17</v>
      </c>
      <c r="G155" s="13"/>
      <c r="H155" s="8"/>
      <c r="K155" s="74" t="s">
        <v>16</v>
      </c>
      <c r="L155" s="75" t="s">
        <v>52</v>
      </c>
      <c r="M155" s="75" t="s">
        <v>16</v>
      </c>
      <c r="N155" s="75"/>
      <c r="O155" s="76">
        <v>0.02</v>
      </c>
      <c r="P155" s="77" t="b">
        <f>AND(G155=E155,G157=E157)</f>
        <v>0</v>
      </c>
      <c r="Q155" s="78">
        <f>P155*O155</f>
        <v>0</v>
      </c>
    </row>
    <row r="156" spans="1:17" ht="12.75">
      <c r="A156" s="112" t="s">
        <v>75</v>
      </c>
      <c r="B156" s="113" t="s">
        <v>104</v>
      </c>
      <c r="C156" s="164" t="s">
        <v>107</v>
      </c>
      <c r="D156" s="118" t="s">
        <v>137</v>
      </c>
      <c r="E156" s="116" t="s">
        <v>16</v>
      </c>
      <c r="F156" s="113" t="s">
        <v>17</v>
      </c>
      <c r="G156" s="13"/>
      <c r="H156" s="8"/>
      <c r="K156" s="74" t="s">
        <v>16</v>
      </c>
      <c r="L156" s="75" t="s">
        <v>52</v>
      </c>
      <c r="M156" s="75" t="s">
        <v>17</v>
      </c>
      <c r="N156" s="75"/>
      <c r="O156" s="76">
        <v>0.25</v>
      </c>
      <c r="P156" s="77" t="b">
        <f>AND(G155=E155,G157=F157)</f>
        <v>0</v>
      </c>
      <c r="Q156" s="78">
        <f>P156*O156</f>
        <v>0</v>
      </c>
    </row>
    <row r="157" spans="1:17" ht="38.25">
      <c r="A157" s="112" t="s">
        <v>76</v>
      </c>
      <c r="B157" s="113" t="s">
        <v>25</v>
      </c>
      <c r="C157" s="117" t="s">
        <v>94</v>
      </c>
      <c r="D157" s="125"/>
      <c r="E157" s="116" t="s">
        <v>16</v>
      </c>
      <c r="F157" s="113" t="s">
        <v>17</v>
      </c>
      <c r="G157" s="40"/>
      <c r="H157" s="8"/>
      <c r="K157" s="74" t="s">
        <v>52</v>
      </c>
      <c r="L157" s="75" t="s">
        <v>16</v>
      </c>
      <c r="M157" s="75" t="s">
        <v>16</v>
      </c>
      <c r="N157" s="75"/>
      <c r="O157" s="76">
        <v>0.2</v>
      </c>
      <c r="P157" s="77" t="b">
        <f>AND(G156=E156,G157=E157)</f>
        <v>0</v>
      </c>
      <c r="Q157" s="78">
        <f>P157*O157</f>
        <v>0</v>
      </c>
    </row>
    <row r="158" spans="1:17" ht="12.75">
      <c r="A158" s="113"/>
      <c r="B158" s="113"/>
      <c r="C158" s="113" t="s">
        <v>95</v>
      </c>
      <c r="D158" s="112"/>
      <c r="E158" s="113"/>
      <c r="F158" s="113"/>
      <c r="G158" s="17"/>
      <c r="H158" s="8"/>
      <c r="K158" s="79" t="s">
        <v>52</v>
      </c>
      <c r="L158" s="80" t="s">
        <v>16</v>
      </c>
      <c r="M158" s="80" t="s">
        <v>17</v>
      </c>
      <c r="N158" s="80"/>
      <c r="O158" s="81">
        <v>0.66</v>
      </c>
      <c r="P158" s="82" t="b">
        <f>AND(G156=E156,G157=F157)</f>
        <v>0</v>
      </c>
      <c r="Q158" s="83">
        <f>P158*O158</f>
        <v>0</v>
      </c>
    </row>
    <row r="159" spans="1:15" ht="12.75">
      <c r="A159" s="112"/>
      <c r="B159" s="113"/>
      <c r="C159" s="114" t="s">
        <v>96</v>
      </c>
      <c r="D159" s="112"/>
      <c r="E159" s="113"/>
      <c r="F159" s="113"/>
      <c r="G159" s="17"/>
      <c r="H159" s="8"/>
      <c r="K159" s="3"/>
      <c r="L159" s="3"/>
      <c r="M159" s="3"/>
      <c r="N159" s="3"/>
      <c r="O159" s="15"/>
    </row>
    <row r="160" spans="1:8" ht="12.75">
      <c r="A160" s="112"/>
      <c r="B160" s="113"/>
      <c r="C160" s="114" t="s">
        <v>97</v>
      </c>
      <c r="D160" s="112"/>
      <c r="E160" s="113"/>
      <c r="F160" s="113"/>
      <c r="G160" s="17"/>
      <c r="H160" s="8"/>
    </row>
    <row r="161" spans="1:11" ht="38.25">
      <c r="A161" s="113"/>
      <c r="B161" s="113"/>
      <c r="C161" s="117" t="s">
        <v>98</v>
      </c>
      <c r="D161" s="112"/>
      <c r="E161" s="113"/>
      <c r="F161" s="113"/>
      <c r="G161" s="17"/>
      <c r="H161" s="8"/>
      <c r="K161" s="89" t="s">
        <v>139</v>
      </c>
    </row>
    <row r="162" spans="1:17" ht="12.75">
      <c r="A162" s="113"/>
      <c r="B162" s="113"/>
      <c r="C162" s="117" t="s">
        <v>124</v>
      </c>
      <c r="D162" s="115"/>
      <c r="E162" s="116"/>
      <c r="F162" s="113"/>
      <c r="G162" s="17"/>
      <c r="H162" s="14">
        <f>IF(OR(P163:P171),Q162,O162)</f>
        <v>1</v>
      </c>
      <c r="I162" s="15"/>
      <c r="J162" s="15"/>
      <c r="K162" s="19" t="str">
        <f>A163</f>
        <v>PM 3</v>
      </c>
      <c r="L162" s="20" t="str">
        <f>A164</f>
        <v>PM 4</v>
      </c>
      <c r="M162" s="20" t="str">
        <f>A165</f>
        <v>PM 5</v>
      </c>
      <c r="N162" s="20" t="str">
        <f>A166</f>
        <v>PM 6</v>
      </c>
      <c r="O162" s="21">
        <v>1</v>
      </c>
      <c r="P162" s="22"/>
      <c r="Q162" s="23">
        <f>SUM(Q163:Q171)</f>
        <v>0</v>
      </c>
    </row>
    <row r="163" spans="1:17" ht="12.75">
      <c r="A163" s="112" t="s">
        <v>40</v>
      </c>
      <c r="B163" s="165" t="s">
        <v>24</v>
      </c>
      <c r="C163" s="114" t="s">
        <v>10</v>
      </c>
      <c r="D163" s="118" t="s">
        <v>44</v>
      </c>
      <c r="E163" s="116" t="s">
        <v>16</v>
      </c>
      <c r="F163" s="113" t="s">
        <v>17</v>
      </c>
      <c r="G163" s="13"/>
      <c r="H163" s="8"/>
      <c r="K163" s="24" t="s">
        <v>16</v>
      </c>
      <c r="L163" s="25" t="s">
        <v>16</v>
      </c>
      <c r="M163" s="25" t="s">
        <v>52</v>
      </c>
      <c r="N163" s="25" t="s">
        <v>16</v>
      </c>
      <c r="O163" s="26">
        <v>0.02</v>
      </c>
      <c r="P163" s="27" t="b">
        <f>AND(G163=K163,G164=L163,G166=N163)</f>
        <v>0</v>
      </c>
      <c r="Q163" s="28">
        <f aca="true" t="shared" si="2" ref="Q163:Q171">P163*O163</f>
        <v>0</v>
      </c>
    </row>
    <row r="164" spans="1:17" ht="12.75">
      <c r="A164" s="112" t="s">
        <v>41</v>
      </c>
      <c r="B164" s="113" t="s">
        <v>25</v>
      </c>
      <c r="C164" s="114" t="s">
        <v>58</v>
      </c>
      <c r="D164" s="118" t="s">
        <v>6</v>
      </c>
      <c r="E164" s="116" t="s">
        <v>16</v>
      </c>
      <c r="F164" s="113" t="s">
        <v>17</v>
      </c>
      <c r="G164" s="13"/>
      <c r="H164" s="14"/>
      <c r="I164" s="15"/>
      <c r="J164" s="15"/>
      <c r="K164" s="24" t="s">
        <v>16</v>
      </c>
      <c r="L164" s="25" t="s">
        <v>16</v>
      </c>
      <c r="M164" s="25" t="s">
        <v>52</v>
      </c>
      <c r="N164" s="25" t="s">
        <v>17</v>
      </c>
      <c r="O164" s="26">
        <v>0.05</v>
      </c>
      <c r="P164" s="27" t="b">
        <f>AND(G163=K164,G164=L164,G166=N164)</f>
        <v>0</v>
      </c>
      <c r="Q164" s="28">
        <f t="shared" si="2"/>
        <v>0</v>
      </c>
    </row>
    <row r="165" spans="1:17" ht="12.75">
      <c r="A165" s="112" t="s">
        <v>42</v>
      </c>
      <c r="B165" s="113" t="s">
        <v>156</v>
      </c>
      <c r="C165" s="114" t="s">
        <v>57</v>
      </c>
      <c r="D165" s="166" t="s">
        <v>7</v>
      </c>
      <c r="E165" s="116" t="s">
        <v>16</v>
      </c>
      <c r="F165" s="113" t="s">
        <v>17</v>
      </c>
      <c r="G165" s="13"/>
      <c r="H165" s="14"/>
      <c r="I165" s="15"/>
      <c r="J165" s="15"/>
      <c r="K165" s="24" t="s">
        <v>16</v>
      </c>
      <c r="L165" s="25" t="s">
        <v>17</v>
      </c>
      <c r="M165" s="25" t="s">
        <v>52</v>
      </c>
      <c r="N165" s="25" t="s">
        <v>16</v>
      </c>
      <c r="O165" s="26">
        <v>0.5</v>
      </c>
      <c r="P165" s="27" t="b">
        <f>AND(G163=K165,G164=L165,G166=N165)</f>
        <v>0</v>
      </c>
      <c r="Q165" s="28">
        <f t="shared" si="2"/>
        <v>0</v>
      </c>
    </row>
    <row r="166" spans="1:17" ht="12.75">
      <c r="A166" s="112" t="s">
        <v>127</v>
      </c>
      <c r="B166" s="113" t="s">
        <v>157</v>
      </c>
      <c r="C166" s="114" t="s">
        <v>11</v>
      </c>
      <c r="D166" s="115"/>
      <c r="E166" s="116" t="s">
        <v>16</v>
      </c>
      <c r="F166" s="113" t="s">
        <v>17</v>
      </c>
      <c r="G166" s="13"/>
      <c r="H166" s="14"/>
      <c r="I166" s="15"/>
      <c r="J166" s="15"/>
      <c r="K166" s="29" t="s">
        <v>16</v>
      </c>
      <c r="L166" s="30" t="s">
        <v>17</v>
      </c>
      <c r="M166" s="30" t="s">
        <v>52</v>
      </c>
      <c r="N166" s="30" t="s">
        <v>17</v>
      </c>
      <c r="O166" s="31">
        <v>0.66</v>
      </c>
      <c r="P166" s="32" t="b">
        <f>AND(G163=K166,G164=L166,G166=N166)</f>
        <v>0</v>
      </c>
      <c r="Q166" s="33">
        <f t="shared" si="2"/>
        <v>0</v>
      </c>
    </row>
    <row r="167" spans="1:17" ht="12.75" hidden="1">
      <c r="A167" s="112"/>
      <c r="B167" s="113"/>
      <c r="C167" s="114"/>
      <c r="D167" s="115"/>
      <c r="E167" s="116"/>
      <c r="F167" s="113"/>
      <c r="G167" s="17"/>
      <c r="H167" s="14"/>
      <c r="I167" s="15"/>
      <c r="J167" s="15"/>
      <c r="K167" s="24" t="s">
        <v>16</v>
      </c>
      <c r="L167" s="25" t="s">
        <v>52</v>
      </c>
      <c r="M167" s="25" t="s">
        <v>16</v>
      </c>
      <c r="N167" s="25" t="s">
        <v>16</v>
      </c>
      <c r="O167" s="26">
        <v>0.01</v>
      </c>
      <c r="P167" s="27" t="b">
        <f>AND(G163=K167,G165=M167,G166=N167)</f>
        <v>0</v>
      </c>
      <c r="Q167" s="28">
        <f t="shared" si="2"/>
        <v>0</v>
      </c>
    </row>
    <row r="168" spans="1:17" ht="12.75" hidden="1">
      <c r="A168" s="112"/>
      <c r="B168" s="113"/>
      <c r="C168" s="114"/>
      <c r="D168" s="115"/>
      <c r="E168" s="116"/>
      <c r="F168" s="113"/>
      <c r="G168" s="17"/>
      <c r="H168" s="14"/>
      <c r="I168" s="15"/>
      <c r="J168" s="15"/>
      <c r="K168" s="24" t="s">
        <v>16</v>
      </c>
      <c r="L168" s="25" t="s">
        <v>52</v>
      </c>
      <c r="M168" s="25" t="s">
        <v>16</v>
      </c>
      <c r="N168" s="25" t="s">
        <v>17</v>
      </c>
      <c r="O168" s="26">
        <v>0.02</v>
      </c>
      <c r="P168" s="27" t="b">
        <f>AND(G163=K168,G165=M168,G166=N168)</f>
        <v>0</v>
      </c>
      <c r="Q168" s="28">
        <f t="shared" si="2"/>
        <v>0</v>
      </c>
    </row>
    <row r="169" spans="1:17" ht="12.75" hidden="1">
      <c r="A169" s="112"/>
      <c r="B169" s="113"/>
      <c r="C169" s="114"/>
      <c r="D169" s="115"/>
      <c r="E169" s="116"/>
      <c r="F169" s="113"/>
      <c r="G169" s="17"/>
      <c r="H169" s="14"/>
      <c r="I169" s="15"/>
      <c r="J169" s="15"/>
      <c r="K169" s="24" t="s">
        <v>17</v>
      </c>
      <c r="L169" s="25" t="s">
        <v>16</v>
      </c>
      <c r="M169" s="25" t="s">
        <v>52</v>
      </c>
      <c r="N169" s="25" t="s">
        <v>52</v>
      </c>
      <c r="O169" s="26">
        <v>0.8</v>
      </c>
      <c r="P169" s="27" t="b">
        <f>AND(G163=K169,G164=L169)</f>
        <v>0</v>
      </c>
      <c r="Q169" s="28">
        <f t="shared" si="2"/>
        <v>0</v>
      </c>
    </row>
    <row r="170" spans="1:17" ht="12.75" hidden="1">
      <c r="A170" s="112"/>
      <c r="B170" s="113"/>
      <c r="C170" s="114"/>
      <c r="D170" s="115"/>
      <c r="E170" s="116"/>
      <c r="F170" s="113"/>
      <c r="G170" s="17"/>
      <c r="H170" s="14"/>
      <c r="I170" s="15"/>
      <c r="J170" s="15"/>
      <c r="K170" s="24" t="s">
        <v>17</v>
      </c>
      <c r="L170" s="25" t="s">
        <v>17</v>
      </c>
      <c r="M170" s="25" t="s">
        <v>52</v>
      </c>
      <c r="N170" s="25" t="s">
        <v>52</v>
      </c>
      <c r="O170" s="26">
        <v>1</v>
      </c>
      <c r="P170" s="27" t="b">
        <f>AND(G163=K170,G164=L170)</f>
        <v>0</v>
      </c>
      <c r="Q170" s="28">
        <f t="shared" si="2"/>
        <v>0</v>
      </c>
    </row>
    <row r="171" spans="1:17" ht="12.75" hidden="1">
      <c r="A171" s="112"/>
      <c r="B171" s="113"/>
      <c r="C171" s="114"/>
      <c r="D171" s="115"/>
      <c r="E171" s="116"/>
      <c r="F171" s="113"/>
      <c r="G171" s="17"/>
      <c r="H171" s="14"/>
      <c r="I171" s="15"/>
      <c r="J171" s="15"/>
      <c r="K171" s="29" t="s">
        <v>17</v>
      </c>
      <c r="L171" s="30" t="s">
        <v>52</v>
      </c>
      <c r="M171" s="30" t="s">
        <v>16</v>
      </c>
      <c r="N171" s="30" t="s">
        <v>52</v>
      </c>
      <c r="O171" s="31">
        <v>0.8</v>
      </c>
      <c r="P171" s="32" t="b">
        <f>AND(G163=K171,G165=M171)</f>
        <v>0</v>
      </c>
      <c r="Q171" s="33">
        <f t="shared" si="2"/>
        <v>0</v>
      </c>
    </row>
    <row r="172" spans="1:10" ht="25.5">
      <c r="A172" s="112" t="s">
        <v>128</v>
      </c>
      <c r="B172" s="113"/>
      <c r="C172" s="114" t="s">
        <v>108</v>
      </c>
      <c r="D172" s="115">
        <v>0.5</v>
      </c>
      <c r="E172" s="116" t="s">
        <v>16</v>
      </c>
      <c r="F172" s="113" t="s">
        <v>17</v>
      </c>
      <c r="G172" s="13"/>
      <c r="H172" s="14">
        <f>IF(G172=E172,D172,1)</f>
        <v>1</v>
      </c>
      <c r="I172" s="15"/>
      <c r="J172" s="15"/>
    </row>
    <row r="173" spans="1:10" ht="12.75">
      <c r="A173" s="112" t="s">
        <v>129</v>
      </c>
      <c r="B173" s="113"/>
      <c r="C173" s="114" t="s">
        <v>12</v>
      </c>
      <c r="D173" s="115">
        <v>0.5</v>
      </c>
      <c r="E173" s="116" t="s">
        <v>16</v>
      </c>
      <c r="F173" s="113" t="s">
        <v>17</v>
      </c>
      <c r="G173" s="13"/>
      <c r="H173" s="14">
        <f>IF(G173=E173,D173,1)</f>
        <v>1</v>
      </c>
      <c r="I173" s="15"/>
      <c r="J173" s="15"/>
    </row>
    <row r="174" spans="7:8" ht="12.75" hidden="1">
      <c r="G174" s="7"/>
      <c r="H174" s="8"/>
    </row>
    <row r="175" spans="1:7" ht="12.75" hidden="1">
      <c r="A175" s="119" t="s">
        <v>36</v>
      </c>
      <c r="B175" s="120"/>
      <c r="C175" s="109"/>
      <c r="D175" s="95"/>
      <c r="E175" s="120"/>
      <c r="F175" s="120"/>
      <c r="G175" s="84">
        <f>PRODUCT(H146:H173)</f>
        <v>0.51</v>
      </c>
    </row>
    <row r="176" spans="1:7" ht="12.75">
      <c r="A176" s="121" t="s">
        <v>37</v>
      </c>
      <c r="B176" s="105"/>
      <c r="C176" s="122"/>
      <c r="D176" s="106"/>
      <c r="E176" s="105"/>
      <c r="F176" s="105"/>
      <c r="G176" s="36">
        <f>D142*PRODUCT(H145,H146,H147,H154,H162,H172,H173)</f>
        <v>255</v>
      </c>
    </row>
    <row r="178" spans="1:15" ht="20.25">
      <c r="A178" s="104" t="s">
        <v>34</v>
      </c>
      <c r="B178" s="106"/>
      <c r="C178" s="152" t="s">
        <v>113</v>
      </c>
      <c r="D178" s="106"/>
      <c r="E178" s="105"/>
      <c r="F178" s="105"/>
      <c r="G178" s="5"/>
      <c r="H178" s="6"/>
      <c r="K178" s="3"/>
      <c r="L178" s="3"/>
      <c r="M178" s="3"/>
      <c r="N178" s="3"/>
      <c r="O178" s="3"/>
    </row>
    <row r="179" spans="4:5" ht="12.75">
      <c r="D179" s="95"/>
      <c r="E179" s="120"/>
    </row>
    <row r="180" spans="1:10" ht="12.75">
      <c r="A180" s="107" t="s">
        <v>88</v>
      </c>
      <c r="B180" s="107"/>
      <c r="C180" s="107"/>
      <c r="D180" s="108" t="str">
        <f>$D$8</f>
        <v>Kengetal risico</v>
      </c>
      <c r="F180" s="123"/>
      <c r="G180" s="90"/>
      <c r="H180" s="90"/>
      <c r="I180" s="9"/>
      <c r="J180" s="9"/>
    </row>
    <row r="181" spans="3:8" ht="151.5" customHeight="1">
      <c r="C181" s="109" t="s">
        <v>111</v>
      </c>
      <c r="D181" s="95">
        <v>100</v>
      </c>
      <c r="E181" s="120"/>
      <c r="H181" s="3"/>
    </row>
    <row r="182" spans="1:15" ht="12.75">
      <c r="A182" s="110" t="s">
        <v>35</v>
      </c>
      <c r="D182" s="108" t="s">
        <v>1</v>
      </c>
      <c r="E182" s="123" t="str">
        <f>$E$11</f>
        <v>Mogelijke antwoorden</v>
      </c>
      <c r="G182" s="11" t="s">
        <v>15</v>
      </c>
      <c r="H182" s="12" t="s">
        <v>2</v>
      </c>
      <c r="K182" s="3"/>
      <c r="L182" s="3"/>
      <c r="M182" s="3"/>
      <c r="N182" s="3"/>
      <c r="O182" s="3"/>
    </row>
    <row r="183" spans="1:103" s="60" customFormat="1" ht="25.5">
      <c r="A183" s="138" t="str">
        <f>A146</f>
        <v>PM 29</v>
      </c>
      <c r="B183" s="133"/>
      <c r="C183" s="133" t="s">
        <v>146</v>
      </c>
      <c r="D183" s="131"/>
      <c r="E183" s="132"/>
      <c r="F183" s="132"/>
      <c r="G183" s="49"/>
      <c r="H183" s="50">
        <f>H146</f>
        <v>1</v>
      </c>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c r="CY183" s="149"/>
    </row>
    <row r="184" spans="1:103" s="60" customFormat="1" ht="25.5">
      <c r="A184" s="138"/>
      <c r="B184" s="133"/>
      <c r="C184" s="133" t="s">
        <v>92</v>
      </c>
      <c r="D184" s="131"/>
      <c r="E184" s="132"/>
      <c r="F184" s="132"/>
      <c r="G184" s="49"/>
      <c r="H184" s="50">
        <f>H147</f>
        <v>0.51</v>
      </c>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row>
    <row r="185" spans="1:103" s="60" customFormat="1" ht="12.75">
      <c r="A185" s="138" t="str">
        <f>A148</f>
        <v>PM 30</v>
      </c>
      <c r="B185" s="133" t="str">
        <f>B148</f>
        <v>a</v>
      </c>
      <c r="C185" s="133" t="s">
        <v>99</v>
      </c>
      <c r="D185" s="131"/>
      <c r="E185" s="132"/>
      <c r="F185" s="132"/>
      <c r="G185" s="49"/>
      <c r="H185" s="50"/>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c r="BI185" s="149"/>
      <c r="BJ185" s="149"/>
      <c r="BK185" s="149"/>
      <c r="BL185" s="149"/>
      <c r="BM185" s="149"/>
      <c r="BN185" s="149"/>
      <c r="BO185" s="149"/>
      <c r="BP185" s="149"/>
      <c r="BQ185" s="149"/>
      <c r="BR185" s="149"/>
      <c r="BS185" s="149"/>
      <c r="BT185" s="149"/>
      <c r="BU185" s="149"/>
      <c r="BV185" s="149"/>
      <c r="BW185" s="149"/>
      <c r="BX185" s="149"/>
      <c r="BY185" s="149"/>
      <c r="BZ185" s="149"/>
      <c r="CA185" s="149"/>
      <c r="CB185" s="149"/>
      <c r="CC185" s="149"/>
      <c r="CD185" s="149"/>
      <c r="CE185" s="149"/>
      <c r="CF185" s="149"/>
      <c r="CG185" s="149"/>
      <c r="CH185" s="149"/>
      <c r="CI185" s="149"/>
      <c r="CJ185" s="149"/>
      <c r="CK185" s="149"/>
      <c r="CL185" s="149"/>
      <c r="CM185" s="149"/>
      <c r="CN185" s="149"/>
      <c r="CO185" s="149"/>
      <c r="CP185" s="149"/>
      <c r="CQ185" s="149"/>
      <c r="CR185" s="149"/>
      <c r="CS185" s="149"/>
      <c r="CT185" s="149"/>
      <c r="CU185" s="149"/>
      <c r="CV185" s="149"/>
      <c r="CW185" s="149"/>
      <c r="CX185" s="149"/>
      <c r="CY185" s="149"/>
    </row>
    <row r="186" spans="1:103" s="60" customFormat="1" ht="12.75">
      <c r="A186" s="138" t="str">
        <f>A149</f>
        <v>PM 31</v>
      </c>
      <c r="B186" s="133" t="str">
        <f>B149</f>
        <v>b</v>
      </c>
      <c r="C186" s="133" t="s">
        <v>102</v>
      </c>
      <c r="D186" s="131"/>
      <c r="E186" s="132"/>
      <c r="F186" s="132"/>
      <c r="G186" s="49"/>
      <c r="H186" s="50"/>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c r="BI186" s="149"/>
      <c r="BJ186" s="149"/>
      <c r="BK186" s="149"/>
      <c r="BL186" s="149"/>
      <c r="BM186" s="149"/>
      <c r="BN186" s="149"/>
      <c r="BO186" s="149"/>
      <c r="BP186" s="149"/>
      <c r="BQ186" s="149"/>
      <c r="BR186" s="149"/>
      <c r="BS186" s="149"/>
      <c r="BT186" s="149"/>
      <c r="BU186" s="149"/>
      <c r="BV186" s="149"/>
      <c r="BW186" s="149"/>
      <c r="BX186" s="149"/>
      <c r="BY186" s="149"/>
      <c r="BZ186" s="149"/>
      <c r="CA186" s="149"/>
      <c r="CB186" s="149"/>
      <c r="CC186" s="149"/>
      <c r="CD186" s="149"/>
      <c r="CE186" s="149"/>
      <c r="CF186" s="149"/>
      <c r="CG186" s="149"/>
      <c r="CH186" s="149"/>
      <c r="CI186" s="149"/>
      <c r="CJ186" s="149"/>
      <c r="CK186" s="149"/>
      <c r="CL186" s="149"/>
      <c r="CM186" s="149"/>
      <c r="CN186" s="149"/>
      <c r="CO186" s="149"/>
      <c r="CP186" s="149"/>
      <c r="CQ186" s="149"/>
      <c r="CR186" s="149"/>
      <c r="CS186" s="149"/>
      <c r="CT186" s="149"/>
      <c r="CU186" s="149"/>
      <c r="CV186" s="149"/>
      <c r="CW186" s="149"/>
      <c r="CX186" s="149"/>
      <c r="CY186" s="149"/>
    </row>
    <row r="187" spans="1:103" s="60" customFormat="1" ht="12.75">
      <c r="A187" s="138"/>
      <c r="B187" s="133"/>
      <c r="C187" s="133" t="s">
        <v>23</v>
      </c>
      <c r="D187" s="131"/>
      <c r="E187" s="132"/>
      <c r="F187" s="132"/>
      <c r="G187" s="49"/>
      <c r="H187" s="50"/>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49"/>
      <c r="BH187" s="149"/>
      <c r="BI187" s="149"/>
      <c r="BJ187" s="149"/>
      <c r="BK187" s="149"/>
      <c r="BL187" s="149"/>
      <c r="BM187" s="149"/>
      <c r="BN187" s="149"/>
      <c r="BO187" s="149"/>
      <c r="BP187" s="149"/>
      <c r="BQ187" s="149"/>
      <c r="BR187" s="149"/>
      <c r="BS187" s="149"/>
      <c r="BT187" s="149"/>
      <c r="BU187" s="149"/>
      <c r="BV187" s="149"/>
      <c r="BW187" s="149"/>
      <c r="BX187" s="149"/>
      <c r="BY187" s="149"/>
      <c r="BZ187" s="149"/>
      <c r="CA187" s="149"/>
      <c r="CB187" s="149"/>
      <c r="CC187" s="149"/>
      <c r="CD187" s="149"/>
      <c r="CE187" s="149"/>
      <c r="CF187" s="149"/>
      <c r="CG187" s="149"/>
      <c r="CH187" s="149"/>
      <c r="CI187" s="149"/>
      <c r="CJ187" s="149"/>
      <c r="CK187" s="149"/>
      <c r="CL187" s="149"/>
      <c r="CM187" s="149"/>
      <c r="CN187" s="149"/>
      <c r="CO187" s="149"/>
      <c r="CP187" s="149"/>
      <c r="CQ187" s="149"/>
      <c r="CR187" s="149"/>
      <c r="CS187" s="149"/>
      <c r="CT187" s="149"/>
      <c r="CU187" s="149"/>
      <c r="CV187" s="149"/>
      <c r="CW187" s="149"/>
      <c r="CX187" s="149"/>
      <c r="CY187" s="149"/>
    </row>
    <row r="188" spans="1:103" s="60" customFormat="1" ht="12.75">
      <c r="A188" s="131" t="str">
        <f>A151</f>
        <v>PM 32</v>
      </c>
      <c r="B188" s="133" t="str">
        <f>B151</f>
        <v>a</v>
      </c>
      <c r="C188" s="133" t="s">
        <v>99</v>
      </c>
      <c r="D188" s="131"/>
      <c r="E188" s="132"/>
      <c r="F188" s="132"/>
      <c r="G188" s="49"/>
      <c r="H188" s="50"/>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c r="BI188" s="149"/>
      <c r="BJ188" s="149"/>
      <c r="BK188" s="149"/>
      <c r="BL188" s="149"/>
      <c r="BM188" s="149"/>
      <c r="BN188" s="149"/>
      <c r="BO188" s="149"/>
      <c r="BP188" s="149"/>
      <c r="BQ188" s="149"/>
      <c r="BR188" s="149"/>
      <c r="BS188" s="149"/>
      <c r="BT188" s="149"/>
      <c r="BU188" s="149"/>
      <c r="BV188" s="149"/>
      <c r="BW188" s="149"/>
      <c r="BX188" s="149"/>
      <c r="BY188" s="149"/>
      <c r="BZ188" s="149"/>
      <c r="CA188" s="149"/>
      <c r="CB188" s="149"/>
      <c r="CC188" s="149"/>
      <c r="CD188" s="149"/>
      <c r="CE188" s="149"/>
      <c r="CF188" s="149"/>
      <c r="CG188" s="149"/>
      <c r="CH188" s="149"/>
      <c r="CI188" s="149"/>
      <c r="CJ188" s="149"/>
      <c r="CK188" s="149"/>
      <c r="CL188" s="149"/>
      <c r="CM188" s="149"/>
      <c r="CN188" s="149"/>
      <c r="CO188" s="149"/>
      <c r="CP188" s="149"/>
      <c r="CQ188" s="149"/>
      <c r="CR188" s="149"/>
      <c r="CS188" s="149"/>
      <c r="CT188" s="149"/>
      <c r="CU188" s="149"/>
      <c r="CV188" s="149"/>
      <c r="CW188" s="149"/>
      <c r="CX188" s="149"/>
      <c r="CY188" s="149"/>
    </row>
    <row r="189" spans="1:103" s="60" customFormat="1" ht="12.75">
      <c r="A189" s="138" t="str">
        <f>A152</f>
        <v>PM 33</v>
      </c>
      <c r="B189" s="133" t="str">
        <f>B152</f>
        <v>b</v>
      </c>
      <c r="C189" s="133" t="s">
        <v>102</v>
      </c>
      <c r="D189" s="131"/>
      <c r="E189" s="132"/>
      <c r="F189" s="132"/>
      <c r="G189" s="49"/>
      <c r="H189" s="50"/>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c r="BI189" s="149"/>
      <c r="BJ189" s="149"/>
      <c r="BK189" s="149"/>
      <c r="BL189" s="149"/>
      <c r="BM189" s="149"/>
      <c r="BN189" s="149"/>
      <c r="BO189" s="149"/>
      <c r="BP189" s="149"/>
      <c r="BQ189" s="149"/>
      <c r="BR189" s="149"/>
      <c r="BS189" s="149"/>
      <c r="BT189" s="149"/>
      <c r="BU189" s="149"/>
      <c r="BV189" s="149"/>
      <c r="BW189" s="149"/>
      <c r="BX189" s="149"/>
      <c r="BY189" s="149"/>
      <c r="BZ189" s="149"/>
      <c r="CA189" s="149"/>
      <c r="CB189" s="149"/>
      <c r="CC189" s="149"/>
      <c r="CD189" s="149"/>
      <c r="CE189" s="149"/>
      <c r="CF189" s="149"/>
      <c r="CG189" s="149"/>
      <c r="CH189" s="149"/>
      <c r="CI189" s="149"/>
      <c r="CJ189" s="149"/>
      <c r="CK189" s="149"/>
      <c r="CL189" s="149"/>
      <c r="CM189" s="149"/>
      <c r="CN189" s="149"/>
      <c r="CO189" s="149"/>
      <c r="CP189" s="149"/>
      <c r="CQ189" s="149"/>
      <c r="CR189" s="149"/>
      <c r="CS189" s="149"/>
      <c r="CT189" s="149"/>
      <c r="CU189" s="149"/>
      <c r="CV189" s="149"/>
      <c r="CW189" s="149"/>
      <c r="CX189" s="149"/>
      <c r="CY189" s="149"/>
    </row>
    <row r="190" spans="1:8" ht="25.5">
      <c r="A190" s="112" t="s">
        <v>77</v>
      </c>
      <c r="B190" s="113"/>
      <c r="C190" s="114" t="s">
        <v>147</v>
      </c>
      <c r="D190" s="125">
        <v>0.2</v>
      </c>
      <c r="E190" s="113" t="s">
        <v>16</v>
      </c>
      <c r="F190" s="113" t="s">
        <v>17</v>
      </c>
      <c r="G190" s="13"/>
      <c r="H190" s="85">
        <f>IF(G190=E190,D190,100%)</f>
        <v>1</v>
      </c>
    </row>
    <row r="191" spans="1:8" ht="25.5">
      <c r="A191" s="112" t="s">
        <v>78</v>
      </c>
      <c r="B191" s="113"/>
      <c r="C191" s="114" t="s">
        <v>90</v>
      </c>
      <c r="D191" s="125">
        <v>0.5</v>
      </c>
      <c r="E191" s="113" t="s">
        <v>16</v>
      </c>
      <c r="F191" s="113" t="s">
        <v>17</v>
      </c>
      <c r="G191" s="13"/>
      <c r="H191" s="85">
        <f>IF(G191=E191,D191,100%)</f>
        <v>1</v>
      </c>
    </row>
    <row r="192" spans="1:11" ht="25.5">
      <c r="A192" s="112" t="s">
        <v>128</v>
      </c>
      <c r="B192" s="113"/>
      <c r="C192" s="114" t="s">
        <v>152</v>
      </c>
      <c r="D192" s="125">
        <v>0.5</v>
      </c>
      <c r="E192" s="113" t="s">
        <v>16</v>
      </c>
      <c r="F192" s="113" t="s">
        <v>17</v>
      </c>
      <c r="G192" s="13"/>
      <c r="H192" s="85">
        <f>IF(G192=E192,D192,100%)</f>
        <v>1</v>
      </c>
      <c r="K192" s="89" t="s">
        <v>138</v>
      </c>
    </row>
    <row r="193" spans="1:17" ht="12.75">
      <c r="A193" s="112"/>
      <c r="B193" s="113"/>
      <c r="C193" s="117" t="s">
        <v>109</v>
      </c>
      <c r="D193" s="115"/>
      <c r="E193" s="116"/>
      <c r="F193" s="113"/>
      <c r="G193" s="17"/>
      <c r="H193" s="14">
        <f>IF(OR(P194:P202),Q193,O193)</f>
        <v>1</v>
      </c>
      <c r="I193" s="15"/>
      <c r="J193" s="15"/>
      <c r="K193" s="19" t="str">
        <f>A194</f>
        <v>PM 3</v>
      </c>
      <c r="L193" s="20" t="str">
        <f>A195</f>
        <v>PM 4</v>
      </c>
      <c r="M193" s="20" t="str">
        <f>A196</f>
        <v>PM 5</v>
      </c>
      <c r="N193" s="20" t="str">
        <f>A197</f>
        <v>PM 6</v>
      </c>
      <c r="O193" s="21">
        <v>1</v>
      </c>
      <c r="P193" s="22"/>
      <c r="Q193" s="23">
        <f>SUM(Q194:Q202)</f>
        <v>0</v>
      </c>
    </row>
    <row r="194" spans="1:17" ht="12.75">
      <c r="A194" s="112" t="s">
        <v>40</v>
      </c>
      <c r="B194" s="167">
        <v>1</v>
      </c>
      <c r="C194" s="114" t="s">
        <v>10</v>
      </c>
      <c r="D194" s="118" t="s">
        <v>44</v>
      </c>
      <c r="E194" s="116" t="s">
        <v>16</v>
      </c>
      <c r="F194" s="113" t="s">
        <v>17</v>
      </c>
      <c r="G194" s="13"/>
      <c r="H194" s="8"/>
      <c r="K194" s="24" t="s">
        <v>16</v>
      </c>
      <c r="L194" s="25" t="s">
        <v>16</v>
      </c>
      <c r="M194" s="25" t="s">
        <v>52</v>
      </c>
      <c r="N194" s="25" t="s">
        <v>16</v>
      </c>
      <c r="O194" s="26">
        <v>0.02</v>
      </c>
      <c r="P194" s="27" t="b">
        <f>AND(G194=K194,G195=L194,G197=N194)</f>
        <v>0</v>
      </c>
      <c r="Q194" s="28">
        <f aca="true" t="shared" si="3" ref="Q194:Q202">P194*O194</f>
        <v>0</v>
      </c>
    </row>
    <row r="195" spans="1:17" ht="12.75">
      <c r="A195" s="112" t="s">
        <v>41</v>
      </c>
      <c r="B195" s="113">
        <v>2</v>
      </c>
      <c r="C195" s="114" t="s">
        <v>58</v>
      </c>
      <c r="D195" s="118" t="s">
        <v>8</v>
      </c>
      <c r="E195" s="116" t="s">
        <v>16</v>
      </c>
      <c r="F195" s="113" t="s">
        <v>17</v>
      </c>
      <c r="G195" s="91"/>
      <c r="H195" s="14"/>
      <c r="I195" s="15"/>
      <c r="J195" s="15"/>
      <c r="K195" s="24" t="s">
        <v>16</v>
      </c>
      <c r="L195" s="25" t="s">
        <v>16</v>
      </c>
      <c r="M195" s="25" t="s">
        <v>52</v>
      </c>
      <c r="N195" s="25" t="s">
        <v>17</v>
      </c>
      <c r="O195" s="26">
        <v>0.05</v>
      </c>
      <c r="P195" s="27" t="b">
        <f>AND(G194=K195,G195=L195,G197=N195)</f>
        <v>0</v>
      </c>
      <c r="Q195" s="28">
        <f t="shared" si="3"/>
        <v>0</v>
      </c>
    </row>
    <row r="196" spans="1:17" ht="12.75">
      <c r="A196" s="112" t="s">
        <v>42</v>
      </c>
      <c r="B196" s="113">
        <v>3</v>
      </c>
      <c r="C196" s="114" t="s">
        <v>57</v>
      </c>
      <c r="D196" s="115"/>
      <c r="E196" s="116" t="s">
        <v>16</v>
      </c>
      <c r="F196" s="113" t="s">
        <v>17</v>
      </c>
      <c r="G196" s="13"/>
      <c r="H196" s="14"/>
      <c r="I196" s="15"/>
      <c r="J196" s="15"/>
      <c r="K196" s="24" t="s">
        <v>16</v>
      </c>
      <c r="L196" s="25" t="s">
        <v>17</v>
      </c>
      <c r="M196" s="25" t="s">
        <v>52</v>
      </c>
      <c r="N196" s="25" t="s">
        <v>16</v>
      </c>
      <c r="O196" s="26">
        <v>0.5</v>
      </c>
      <c r="P196" s="27" t="b">
        <f>AND(G194=K196,G195=L196,G197=N196)</f>
        <v>0</v>
      </c>
      <c r="Q196" s="28">
        <f t="shared" si="3"/>
        <v>0</v>
      </c>
    </row>
    <row r="197" spans="1:17" ht="12.75">
      <c r="A197" s="112" t="s">
        <v>127</v>
      </c>
      <c r="B197" s="113">
        <v>4</v>
      </c>
      <c r="C197" s="114" t="s">
        <v>11</v>
      </c>
      <c r="D197" s="115"/>
      <c r="E197" s="116" t="s">
        <v>16</v>
      </c>
      <c r="F197" s="113" t="s">
        <v>17</v>
      </c>
      <c r="G197" s="13"/>
      <c r="H197" s="14"/>
      <c r="I197" s="15"/>
      <c r="J197" s="15"/>
      <c r="K197" s="29" t="s">
        <v>16</v>
      </c>
      <c r="L197" s="30" t="s">
        <v>17</v>
      </c>
      <c r="M197" s="30" t="s">
        <v>52</v>
      </c>
      <c r="N197" s="30" t="s">
        <v>17</v>
      </c>
      <c r="O197" s="31">
        <v>0.66</v>
      </c>
      <c r="P197" s="32" t="b">
        <f>AND(G194=K197,G195=L197,G197=N197)</f>
        <v>0</v>
      </c>
      <c r="Q197" s="33">
        <f t="shared" si="3"/>
        <v>0</v>
      </c>
    </row>
    <row r="198" spans="1:17" ht="12.75" hidden="1">
      <c r="A198" s="112"/>
      <c r="B198" s="113"/>
      <c r="C198" s="113"/>
      <c r="D198" s="112"/>
      <c r="E198" s="113"/>
      <c r="F198" s="113"/>
      <c r="G198" s="17"/>
      <c r="H198" s="8"/>
      <c r="I198" s="15"/>
      <c r="J198" s="15"/>
      <c r="K198" s="24" t="s">
        <v>16</v>
      </c>
      <c r="L198" s="25" t="s">
        <v>52</v>
      </c>
      <c r="M198" s="25" t="s">
        <v>16</v>
      </c>
      <c r="N198" s="25" t="s">
        <v>16</v>
      </c>
      <c r="O198" s="26">
        <v>0.01</v>
      </c>
      <c r="P198" s="27" t="b">
        <f>AND(G194=K198,G196=M198,G197=N198)</f>
        <v>0</v>
      </c>
      <c r="Q198" s="28">
        <f t="shared" si="3"/>
        <v>0</v>
      </c>
    </row>
    <row r="199" spans="1:17" ht="12.75" hidden="1">
      <c r="A199" s="112"/>
      <c r="B199" s="113"/>
      <c r="C199" s="114"/>
      <c r="D199" s="115"/>
      <c r="E199" s="116"/>
      <c r="F199" s="113"/>
      <c r="G199" s="17"/>
      <c r="H199" s="14"/>
      <c r="I199" s="15"/>
      <c r="J199" s="15"/>
      <c r="K199" s="24" t="s">
        <v>16</v>
      </c>
      <c r="L199" s="25" t="s">
        <v>52</v>
      </c>
      <c r="M199" s="25" t="s">
        <v>16</v>
      </c>
      <c r="N199" s="25" t="s">
        <v>17</v>
      </c>
      <c r="O199" s="26">
        <v>0.02</v>
      </c>
      <c r="P199" s="27" t="b">
        <f>AND(G194=K199,G196=M199,G197=N199)</f>
        <v>0</v>
      </c>
      <c r="Q199" s="28">
        <f t="shared" si="3"/>
        <v>0</v>
      </c>
    </row>
    <row r="200" spans="1:17" ht="12.75" hidden="1">
      <c r="A200" s="112"/>
      <c r="B200" s="113"/>
      <c r="C200" s="114"/>
      <c r="D200" s="115"/>
      <c r="E200" s="116"/>
      <c r="F200" s="113"/>
      <c r="G200" s="17"/>
      <c r="H200" s="14"/>
      <c r="I200" s="15"/>
      <c r="J200" s="15"/>
      <c r="K200" s="24" t="s">
        <v>17</v>
      </c>
      <c r="L200" s="25" t="s">
        <v>16</v>
      </c>
      <c r="M200" s="25" t="s">
        <v>52</v>
      </c>
      <c r="N200" s="25" t="s">
        <v>52</v>
      </c>
      <c r="O200" s="26">
        <v>0.8</v>
      </c>
      <c r="P200" s="27" t="b">
        <f>AND(G194=K200,G195=L200)</f>
        <v>0</v>
      </c>
      <c r="Q200" s="28">
        <f t="shared" si="3"/>
        <v>0</v>
      </c>
    </row>
    <row r="201" spans="1:17" ht="12.75" hidden="1">
      <c r="A201" s="112"/>
      <c r="B201" s="113"/>
      <c r="C201" s="114"/>
      <c r="D201" s="115"/>
      <c r="E201" s="116"/>
      <c r="F201" s="113"/>
      <c r="G201" s="17"/>
      <c r="H201" s="14"/>
      <c r="I201" s="15"/>
      <c r="J201" s="15"/>
      <c r="K201" s="24" t="s">
        <v>17</v>
      </c>
      <c r="L201" s="25" t="s">
        <v>17</v>
      </c>
      <c r="M201" s="25" t="s">
        <v>52</v>
      </c>
      <c r="N201" s="25" t="s">
        <v>52</v>
      </c>
      <c r="O201" s="26">
        <v>1</v>
      </c>
      <c r="P201" s="27" t="b">
        <f>AND(G194=K201,G195=L201)</f>
        <v>0</v>
      </c>
      <c r="Q201" s="28">
        <f t="shared" si="3"/>
        <v>0</v>
      </c>
    </row>
    <row r="202" spans="1:17" ht="12.75" hidden="1">
      <c r="A202" s="112"/>
      <c r="B202" s="113"/>
      <c r="C202" s="114"/>
      <c r="D202" s="115"/>
      <c r="E202" s="116"/>
      <c r="F202" s="113"/>
      <c r="G202" s="17"/>
      <c r="H202" s="14"/>
      <c r="I202" s="15"/>
      <c r="J202" s="15"/>
      <c r="K202" s="29" t="s">
        <v>17</v>
      </c>
      <c r="L202" s="30" t="s">
        <v>52</v>
      </c>
      <c r="M202" s="30" t="s">
        <v>16</v>
      </c>
      <c r="N202" s="30" t="s">
        <v>52</v>
      </c>
      <c r="O202" s="31">
        <v>0.8</v>
      </c>
      <c r="P202" s="32" t="b">
        <f>AND(G194=K202,G196=M202)</f>
        <v>0</v>
      </c>
      <c r="Q202" s="33">
        <f t="shared" si="3"/>
        <v>0</v>
      </c>
    </row>
    <row r="203" spans="1:8" ht="25.5">
      <c r="A203" s="112" t="s">
        <v>79</v>
      </c>
      <c r="B203" s="113"/>
      <c r="C203" s="114" t="s">
        <v>123</v>
      </c>
      <c r="D203" s="115">
        <v>0.2</v>
      </c>
      <c r="E203" s="116" t="s">
        <v>16</v>
      </c>
      <c r="F203" s="113" t="s">
        <v>17</v>
      </c>
      <c r="G203" s="13"/>
      <c r="H203" s="85">
        <f>IF(G203=E203,D203,100%)</f>
        <v>1</v>
      </c>
    </row>
    <row r="204" spans="7:8" ht="12.75" hidden="1">
      <c r="G204" s="7"/>
      <c r="H204" s="8"/>
    </row>
    <row r="205" spans="1:7" ht="12.75" hidden="1">
      <c r="A205" s="119" t="s">
        <v>36</v>
      </c>
      <c r="B205" s="120"/>
      <c r="C205" s="109"/>
      <c r="D205" s="95"/>
      <c r="E205" s="120"/>
      <c r="F205" s="120"/>
      <c r="G205" s="84">
        <f>PRODUCT(H183:H204)</f>
        <v>0.51</v>
      </c>
    </row>
    <row r="206" spans="1:7" ht="12.75">
      <c r="A206" s="121" t="s">
        <v>37</v>
      </c>
      <c r="B206" s="105"/>
      <c r="C206" s="122"/>
      <c r="D206" s="106"/>
      <c r="E206" s="105"/>
      <c r="F206" s="105"/>
      <c r="G206" s="36">
        <f>D181*PRODUCT(H183,H184,H190,H191,H192,H193,H203)</f>
        <v>51</v>
      </c>
    </row>
    <row r="209" ht="12.75">
      <c r="J209" s="92"/>
    </row>
  </sheetData>
  <sheetProtection password="E459" sheet="1" objects="1" scenarios="1"/>
  <mergeCells count="9">
    <mergeCell ref="A180:C180"/>
    <mergeCell ref="A61:C61"/>
    <mergeCell ref="A75:C75"/>
    <mergeCell ref="A94:C94"/>
    <mergeCell ref="A111:C111"/>
    <mergeCell ref="A32:C32"/>
    <mergeCell ref="A8:C8"/>
    <mergeCell ref="A126:C126"/>
    <mergeCell ref="A141:C141"/>
  </mergeCells>
  <printOptions horizontalCentered="1"/>
  <pageMargins left="0.7874015748031497" right="0.7874015748031497" top="0.984251968503937" bottom="0.5905511811023623" header="0.5118110236220472" footer="0.5118110236220472"/>
  <pageSetup fitToHeight="5" horizontalDpi="600" verticalDpi="600" orientation="landscape" paperSize="9" scale="71" r:id="rId2"/>
  <headerFooter alignWithMargins="0">
    <oddHeader>&amp;RBijlage 5-1: Tool voor de droogkuissector</oddHeader>
    <oddFooter>&amp;CCGP BPBP Droogkuissector</oddFooter>
  </headerFooter>
  <rowBreaks count="8" manualBreakCount="8">
    <brk id="29" max="8" man="1"/>
    <brk id="60" max="8" man="1"/>
    <brk id="74" max="8" man="1"/>
    <brk id="93" max="8" man="1"/>
    <brk id="108" max="8" man="1"/>
    <brk id="123" max="8" man="1"/>
    <brk id="138" max="8" man="1"/>
    <brk id="17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Gielen</dc:creator>
  <cp:keywords/>
  <dc:description/>
  <cp:lastModifiedBy>Sam Fonteyne</cp:lastModifiedBy>
  <cp:lastPrinted>2008-05-29T13:17:03Z</cp:lastPrinted>
  <dcterms:created xsi:type="dcterms:W3CDTF">2006-10-23T07:56:22Z</dcterms:created>
  <dcterms:modified xsi:type="dcterms:W3CDTF">2008-02-28T18:29:59Z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