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B-KBL\AMB-KBL-LOK\Inventarisatie huishoudelijke afvalstoffen\inventarisatie 2015\"/>
    </mc:Choice>
  </mc:AlternateContent>
  <bookViews>
    <workbookView xWindow="0" yWindow="0" windowWidth="25200" windowHeight="11985"/>
  </bookViews>
  <sheets>
    <sheet name="Bijlage 1 - Restafval 2015" sheetId="3" r:id="rId1"/>
    <sheet name="Bijlage 2 - HA per fractie" sheetId="1" r:id="rId2"/>
    <sheet name="Bijlage 3 - HA per provincie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3" i="2" l="1"/>
  <c r="R192" i="2"/>
  <c r="R191" i="2"/>
  <c r="R194" i="2" s="1"/>
  <c r="R189" i="2"/>
  <c r="R186" i="2"/>
  <c r="R185" i="2"/>
  <c r="R184" i="2"/>
  <c r="R183" i="2"/>
  <c r="R182" i="2"/>
  <c r="R181" i="2"/>
  <c r="R180" i="2"/>
  <c r="R179" i="2"/>
  <c r="R178" i="2"/>
  <c r="R176" i="2"/>
  <c r="R175" i="2"/>
  <c r="R177" i="2" s="1"/>
  <c r="R174" i="2"/>
  <c r="R171" i="2"/>
  <c r="R170" i="2"/>
  <c r="R168" i="2"/>
  <c r="R167" i="2"/>
  <c r="R166" i="2"/>
  <c r="R165" i="2"/>
  <c r="R161" i="2"/>
  <c r="R160" i="2"/>
  <c r="R159" i="2"/>
  <c r="R154" i="2"/>
  <c r="R153" i="2"/>
  <c r="R152" i="2"/>
  <c r="R150" i="2"/>
  <c r="R149" i="2"/>
  <c r="R146" i="2"/>
  <c r="R145" i="2"/>
  <c r="R144" i="2"/>
  <c r="R143" i="2"/>
  <c r="R142" i="2"/>
  <c r="R141" i="2"/>
  <c r="R140" i="2"/>
  <c r="R139" i="2"/>
  <c r="R137" i="2"/>
  <c r="R136" i="2"/>
  <c r="R135" i="2"/>
  <c r="R132" i="2"/>
  <c r="R131" i="2"/>
  <c r="R134" i="2" s="1"/>
  <c r="R129" i="2"/>
  <c r="R128" i="2"/>
  <c r="R130" i="2" s="1"/>
  <c r="R126" i="2"/>
  <c r="R127" i="2" s="1"/>
  <c r="R122" i="2"/>
  <c r="R121" i="2"/>
  <c r="R120" i="2"/>
  <c r="R123" i="2" s="1"/>
  <c r="R115" i="2"/>
  <c r="R114" i="2"/>
  <c r="R113" i="2"/>
  <c r="R111" i="2"/>
  <c r="R110" i="2"/>
  <c r="R108" i="2"/>
  <c r="R107" i="2"/>
  <c r="R106" i="2"/>
  <c r="R105" i="2"/>
  <c r="R104" i="2"/>
  <c r="R103" i="2"/>
  <c r="R102" i="2"/>
  <c r="R101" i="2"/>
  <c r="R100" i="2"/>
  <c r="R98" i="2"/>
  <c r="R97" i="2"/>
  <c r="R99" i="2" s="1"/>
  <c r="R96" i="2"/>
  <c r="R93" i="2"/>
  <c r="R92" i="2"/>
  <c r="R90" i="2"/>
  <c r="R89" i="2"/>
  <c r="R88" i="2"/>
  <c r="R87" i="2"/>
  <c r="R83" i="2"/>
  <c r="R82" i="2"/>
  <c r="R81" i="2"/>
  <c r="R84" i="2" s="1"/>
  <c r="R76" i="2"/>
  <c r="R75" i="2"/>
  <c r="R74" i="2"/>
  <c r="R72" i="2"/>
  <c r="R71" i="2"/>
  <c r="R69" i="2"/>
  <c r="R68" i="2"/>
  <c r="R67" i="2"/>
  <c r="R66" i="2"/>
  <c r="R65" i="2"/>
  <c r="R64" i="2"/>
  <c r="R63" i="2"/>
  <c r="R62" i="2"/>
  <c r="R61" i="2"/>
  <c r="R59" i="2"/>
  <c r="R58" i="2"/>
  <c r="R60" i="2" s="1"/>
  <c r="R57" i="2"/>
  <c r="R54" i="2"/>
  <c r="R53" i="2"/>
  <c r="R51" i="2"/>
  <c r="R50" i="2"/>
  <c r="R48" i="2"/>
  <c r="R49" i="2" s="1"/>
  <c r="R44" i="2"/>
  <c r="R43" i="2"/>
  <c r="R42" i="2"/>
  <c r="R37" i="2"/>
  <c r="R36" i="2"/>
  <c r="R35" i="2"/>
  <c r="R38" i="2" s="1"/>
  <c r="R33" i="2"/>
  <c r="R32" i="2"/>
  <c r="R30" i="2"/>
  <c r="R29" i="2"/>
  <c r="R28" i="2"/>
  <c r="R27" i="2"/>
  <c r="R26" i="2"/>
  <c r="R25" i="2"/>
  <c r="R24" i="2"/>
  <c r="R23" i="2"/>
  <c r="R22" i="2"/>
  <c r="R20" i="2"/>
  <c r="R19" i="2"/>
  <c r="R18" i="2"/>
  <c r="R15" i="2"/>
  <c r="R14" i="2"/>
  <c r="R17" i="2" s="1"/>
  <c r="R12" i="2"/>
  <c r="R11" i="2"/>
  <c r="R13" i="2" s="1"/>
  <c r="R9" i="2"/>
  <c r="R10" i="2" s="1"/>
  <c r="R5" i="2"/>
  <c r="R4" i="2"/>
  <c r="R3" i="2"/>
  <c r="R6" i="2" l="1"/>
  <c r="R21" i="2"/>
  <c r="R45" i="2"/>
  <c r="R52" i="2"/>
  <c r="R56" i="2"/>
  <c r="R73" i="2" s="1"/>
  <c r="R78" i="2" s="1"/>
  <c r="R77" i="2"/>
  <c r="R91" i="2"/>
  <c r="R95" i="2"/>
  <c r="R116" i="2"/>
  <c r="R117" i="2" s="1"/>
  <c r="R138" i="2"/>
  <c r="R155" i="2"/>
  <c r="R162" i="2"/>
  <c r="R169" i="2"/>
  <c r="R173" i="2"/>
  <c r="R34" i="2"/>
  <c r="R39" i="2" s="1"/>
  <c r="R190" i="2"/>
  <c r="R195" i="2" s="1"/>
  <c r="R112" i="2"/>
  <c r="R151" i="2"/>
  <c r="E167" i="2"/>
  <c r="D167" i="2"/>
  <c r="C167" i="2"/>
  <c r="B167" i="2"/>
  <c r="E128" i="2"/>
  <c r="D128" i="2"/>
  <c r="C128" i="2"/>
  <c r="B128" i="2"/>
  <c r="D89" i="2"/>
  <c r="C89" i="2"/>
  <c r="B89" i="2"/>
  <c r="B50" i="2"/>
  <c r="R156" i="2" l="1"/>
</calcChain>
</file>

<file path=xl/comments1.xml><?xml version="1.0" encoding="utf-8"?>
<comments xmlns="http://schemas.openxmlformats.org/spreadsheetml/2006/main">
  <authors>
    <author>mvervaet</author>
  </authors>
  <commentList>
    <comment ref="A40" authorId="0" shapeId="0">
      <text>
        <r>
          <rPr>
            <sz val="9"/>
            <color indexed="81"/>
            <rFont val="Tahoma"/>
            <family val="2"/>
          </rPr>
          <t>aantal inwoners op 1 januari van het jaar dat volgt
Vb: voor het jaar 2014 wordt het aantal inwoners op 1/1/2015 gebruikt
Bron: FOD Economie, KMO, Middenstand en Energie</t>
        </r>
      </text>
    </comment>
  </commentList>
</comments>
</file>

<file path=xl/sharedStrings.xml><?xml version="1.0" encoding="utf-8"?>
<sst xmlns="http://schemas.openxmlformats.org/spreadsheetml/2006/main" count="756" uniqueCount="379">
  <si>
    <t>wit glas</t>
  </si>
  <si>
    <t>gekleurd glas</t>
  </si>
  <si>
    <t>glas gemengd</t>
  </si>
  <si>
    <t>glas totaal</t>
  </si>
  <si>
    <t>papier</t>
  </si>
  <si>
    <t>karton</t>
  </si>
  <si>
    <t>papier en karton gemengd</t>
  </si>
  <si>
    <t>papier en karton totaal</t>
  </si>
  <si>
    <t>metalen gemengd/kroonkurken</t>
  </si>
  <si>
    <t>metalen verpakkingen</t>
  </si>
  <si>
    <t>metalen totaal</t>
  </si>
  <si>
    <t>kunststoffen gemengd/piepschuim</t>
  </si>
  <si>
    <t>kunststofverpakkingen</t>
  </si>
  <si>
    <t>kunststoffen totaal</t>
  </si>
  <si>
    <t>GFT</t>
  </si>
  <si>
    <t>snoeihout en boomstronken</t>
  </si>
  <si>
    <t>tuinafval gemengd</t>
  </si>
  <si>
    <t>groenafval</t>
  </si>
  <si>
    <t>drankkartons</t>
  </si>
  <si>
    <t>textiel</t>
  </si>
  <si>
    <t>bouw- en sloopafval</t>
  </si>
  <si>
    <t>houtafval</t>
  </si>
  <si>
    <t>autobanden</t>
  </si>
  <si>
    <t>vlakglas</t>
  </si>
  <si>
    <t>AEEA</t>
  </si>
  <si>
    <t>kringloopgoederen</t>
  </si>
  <si>
    <t>dierlijk afval</t>
  </si>
  <si>
    <t>luiers</t>
  </si>
  <si>
    <t>geneesmiddelen</t>
  </si>
  <si>
    <t>KGA</t>
  </si>
  <si>
    <t>overige</t>
  </si>
  <si>
    <t>totaal selectief ingezameld afval</t>
  </si>
  <si>
    <t>grofvuil</t>
  </si>
  <si>
    <t>huisvuil</t>
  </si>
  <si>
    <t>gemeentevuil</t>
  </si>
  <si>
    <t>totaal restafval</t>
  </si>
  <si>
    <t>totaal huishoudelijk afval</t>
  </si>
  <si>
    <t>Aantal inwoners</t>
  </si>
  <si>
    <t>Vlaanderen</t>
  </si>
  <si>
    <t>Vlaamse Gewest                           kg per inwoner</t>
  </si>
  <si>
    <t>jaar 1991</t>
  </si>
  <si>
    <t>jaar 1992</t>
  </si>
  <si>
    <t>jaar 1993</t>
  </si>
  <si>
    <t>jaar 1994</t>
  </si>
  <si>
    <t>jaar 1995</t>
  </si>
  <si>
    <t>jaar 1996</t>
  </si>
  <si>
    <t>jaar 1997</t>
  </si>
  <si>
    <t>jaar 1998</t>
  </si>
  <si>
    <t>jaar 1999</t>
  </si>
  <si>
    <t>snoeihout</t>
  </si>
  <si>
    <t>kringloopafval</t>
  </si>
  <si>
    <t>Vlaamse Gewest                    hoeveelheid (ton)</t>
  </si>
  <si>
    <t>Postcode</t>
  </si>
  <si>
    <t>Gemeente</t>
  </si>
  <si>
    <t>inwoners</t>
  </si>
  <si>
    <t>restafval                              in ton</t>
  </si>
  <si>
    <t>restafval                                     in kg/inwoner</t>
  </si>
  <si>
    <t>correctiefactor</t>
  </si>
  <si>
    <t>gecorrigeerd restafval in ton</t>
  </si>
  <si>
    <t>gecorrigeerd restafval in kg/inwoner</t>
  </si>
  <si>
    <t>AALST</t>
  </si>
  <si>
    <t>AALTER</t>
  </si>
  <si>
    <t/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</si>
  <si>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</si>
  <si>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</si>
  <si>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</si>
  <si>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</si>
  <si>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</si>
  <si>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</si>
  <si>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</si>
  <si>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</si>
  <si>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</si>
  <si>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</si>
  <si>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</si>
  <si>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</si>
  <si>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</si>
  <si>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</si>
  <si>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</si>
  <si>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</si>
  <si>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</si>
  <si>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</si>
  <si>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</si>
  <si>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</si>
  <si>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</si>
  <si>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</si>
  <si>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</si>
  <si>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</si>
  <si>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</si>
  <si>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</si>
  <si>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</si>
  <si>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</si>
  <si>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</si>
  <si>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</si>
  <si>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</si>
  <si>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</si>
  <si>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</si>
  <si>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</si>
  <si>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</si>
  <si>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</si>
  <si>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</si>
  <si>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</si>
  <si>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</si>
  <si>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</si>
  <si>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</si>
  <si>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</si>
  <si>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</si>
  <si>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</si>
  <si>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</si>
  <si>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</si>
  <si>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</si>
  <si>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</si>
  <si>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</si>
  <si>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</si>
  <si>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</si>
  <si>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</si>
  <si>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</si>
  <si>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</si>
  <si>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</si>
  <si>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</si>
  <si>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</si>
  <si>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</si>
  <si>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</si>
  <si>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</si>
  <si>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</si>
  <si>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</si>
  <si>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</si>
  <si>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</si>
  <si>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</si>
  <si>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</si>
  <si>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</si>
  <si>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</si>
  <si>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</si>
  <si>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</si>
  <si>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</si>
  <si>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</si>
  <si>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</si>
  <si>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</si>
  <si>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</si>
  <si>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</si>
  <si>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</si>
  <si>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</si>
  <si>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</si>
  <si>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</si>
  <si>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</si>
  <si>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</si>
  <si>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</si>
  <si>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</si>
  <si>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</si>
  <si>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</si>
  <si>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</si>
  <si>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</si>
  <si>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</si>
  <si>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</si>
  <si>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</si>
  <si>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</si>
  <si>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</si>
  <si>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</si>
  <si>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</si>
  <si>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</si>
  <si>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</si>
  <si>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</si>
  <si>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</si>
  <si>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</si>
  <si>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</si>
  <si>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</si>
  <si>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</si>
  <si>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</si>
  <si>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</si>
  <si>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</si>
  <si>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</si>
  <si>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</si>
  <si>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</si>
  <si>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</si>
  <si>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</si>
  <si>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</si>
  <si>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</si>
  <si>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</si>
  <si>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</si>
  <si>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</si>
  <si>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</si>
  <si>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</si>
  <si>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</si>
  <si>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</si>
  <si>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</si>
  <si>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</si>
  <si>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</si>
  <si>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</si>
  <si>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</si>
  <si>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</si>
  <si>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</si>
  <si>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</si>
  <si>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</si>
  <si>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</si>
  <si>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</si>
  <si>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</si>
  <si>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</si>
  <si>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</si>
  <si>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</si>
  <si>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</si>
  <si>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</si>
  <si>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</si>
  <si>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</si>
  <si>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</si>
  <si>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</si>
  <si>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</si>
  <si>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</si>
  <si>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</si>
  <si>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</si>
  <si>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</si>
  <si>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</si>
  <si>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</si>
  <si>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</si>
  <si>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</si>
  <si>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</si>
  <si>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</si>
  <si>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</si>
  <si>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</si>
  <si>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</si>
  <si>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</si>
  <si>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</si>
  <si>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</si>
  <si>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</si>
  <si>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</si>
  <si>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</si>
  <si>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</si>
  <si>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</si>
  <si>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</si>
  <si>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</si>
  <si>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</si>
  <si>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</si>
  <si>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</si>
  <si>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</si>
  <si>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</si>
  <si>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</si>
  <si>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</si>
  <si>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</si>
  <si>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</si>
  <si>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</si>
  <si>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</si>
  <si>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</si>
  <si>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</si>
  <si>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</si>
  <si>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</si>
  <si>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</si>
  <si>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</si>
  <si>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</si>
  <si>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</si>
  <si>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</si>
  <si>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</si>
  <si>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</si>
  <si>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</si>
  <si>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</si>
  <si>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</si>
  <si>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</si>
  <si>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</si>
  <si>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</si>
  <si>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</si>
  <si>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</si>
  <si>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</si>
  <si>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</si>
  <si>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</si>
  <si>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</si>
  <si>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</si>
  <si>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</si>
  <si>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</si>
  <si>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</si>
  <si>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</si>
  <si>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</si>
  <si>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</si>
  <si>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</si>
  <si>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</si>
  <si>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</si>
  <si>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OUDENAARDE</t>
  </si>
  <si>
    <t>OUDENBURG</t>
  </si>
  <si>
    <t>OUD-HEVERLEE</t>
  </si>
  <si>
    <t>OUD-TURNHOUT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</si>
  <si>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</si>
  <si>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</si>
  <si>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</si>
  <si>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</si>
  <si>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</si>
  <si>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</si>
  <si>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</si>
  <si>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</si>
  <si>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</si>
  <si>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</si>
  <si>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</si>
  <si>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</si>
  <si>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</si>
  <si>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</si>
  <si>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</si>
  <si>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</si>
  <si>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</si>
  <si>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</si>
  <si>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</si>
  <si>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</si>
  <si>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</si>
  <si>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</si>
  <si>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</si>
  <si>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</si>
  <si>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</si>
  <si>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</si>
  <si>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</si>
  <si>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</si>
  <si>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</si>
  <si>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</si>
  <si>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</si>
  <si>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</si>
  <si>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</si>
  <si>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</si>
  <si>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</si>
  <si>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</si>
  <si>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</si>
  <si>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</si>
  <si>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</si>
  <si>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</si>
  <si>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</si>
  <si>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</si>
  <si>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</si>
  <si>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</si>
  <si>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</si>
  <si>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</si>
  <si>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</si>
  <si>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</si>
  <si>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</si>
  <si>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</si>
  <si>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</si>
  <si>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</si>
  <si>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</si>
  <si>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</si>
  <si>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</si>
  <si>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</si>
  <si>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</si>
  <si>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</si>
  <si>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</si>
  <si>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</si>
  <si>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</si>
  <si>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</si>
  <si>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</si>
  <si>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</si>
  <si>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</si>
  <si>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</si>
  <si>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</si>
  <si>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</si>
  <si>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</si>
  <si>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</si>
  <si>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</si>
  <si>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</si>
  <si>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</si>
  <si>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</si>
  <si>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</si>
  <si>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</si>
  <si>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</si>
  <si>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</si>
  <si>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</si>
  <si>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</si>
  <si>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</si>
  <si>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</si>
  <si>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</si>
  <si>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</si>
  <si>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</si>
  <si>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</si>
  <si>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</si>
  <si>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</si>
  <si>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</si>
  <si>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</si>
  <si>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</si>
  <si>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</si>
  <si>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</si>
  <si>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Provincie ANTWERPEN hoeveelheid (kg/inwoner)</t>
  </si>
  <si>
    <t>metalen gemengd</t>
  </si>
  <si>
    <t>kunststoffen gemengd</t>
  </si>
  <si>
    <t>piepschuim</t>
  </si>
  <si>
    <t>Provincie LIMBURG   hoeveelheid (kg/inwoner)</t>
  </si>
  <si>
    <t>Provincie OOST-VLAANDEREN   hoeveelheid (kg/inwoner)</t>
  </si>
  <si>
    <t>Provincie VLAAMS-BRABANT       hoeveelheid (kg/inwoner)</t>
  </si>
  <si>
    <t>Provincie WEST-VLAANDEREN   hoeveelheid (kg/inwoner)</t>
  </si>
  <si>
    <t>2014 (oud)</t>
  </si>
  <si>
    <t>2014 (nieuw)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</si>
</sst>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13]0"/>
    <numFmt numFmtId="165" formatCode="[$-813]#,##0"/>
    <numFmt numFmtId="166" formatCode="[$-813]General"/>
    <numFmt numFmtId="167" formatCode="#,##0.000"/>
    <numFmt numFmtId="168" formatCode="[$-813]0.00"/>
    <numFmt numFmtId="169" formatCode="0.0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1"/>
    </font>
    <font>
      <sz val="8"/>
      <color rgb="FF000000"/>
      <name val="Arial1"/>
    </font>
    <font>
      <i/>
      <sz val="8"/>
      <color rgb="FF7F7F7F"/>
      <name val="Arial1"/>
    </font>
    <font>
      <i/>
      <sz val="8"/>
      <color rgb="FF000000"/>
      <name val="Arial1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Arial1"/>
    </font>
    <font>
      <sz val="8"/>
      <color rgb="FF5B9BD5"/>
      <name val="Arial1"/>
    </font>
    <font>
      <sz val="10"/>
      <color rgb="FF5B9BD5"/>
      <name val="Arial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5E0B4"/>
        <bgColor rgb="FFC5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C5E0B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6" fillId="0" borderId="0"/>
  </cellStyleXfs>
  <cellXfs count="9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7" fillId="0" borderId="0" xfId="1" applyNumberFormat="1" applyFont="1" applyFill="1" applyBorder="1"/>
    <xf numFmtId="165" fontId="7" fillId="0" borderId="0" xfId="1" applyNumberFormat="1" applyFont="1" applyBorder="1"/>
    <xf numFmtId="165" fontId="7" fillId="0" borderId="0" xfId="0" applyNumberFormat="1" applyFont="1" applyFill="1" applyBorder="1"/>
    <xf numFmtId="167" fontId="3" fillId="0" borderId="0" xfId="0" applyNumberFormat="1" applyFont="1" applyFill="1" applyBorder="1"/>
    <xf numFmtId="164" fontId="3" fillId="0" borderId="0" xfId="0" applyNumberFormat="1" applyFont="1" applyBorder="1"/>
    <xf numFmtId="0" fontId="5" fillId="2" borderId="0" xfId="0" applyFont="1" applyFill="1" applyBorder="1"/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8" fillId="3" borderId="0" xfId="0" applyFont="1" applyFill="1" applyBorder="1"/>
    <xf numFmtId="165" fontId="8" fillId="3" borderId="0" xfId="0" applyNumberFormat="1" applyFont="1" applyFill="1" applyBorder="1"/>
    <xf numFmtId="165" fontId="8" fillId="3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vertical="center"/>
    </xf>
    <xf numFmtId="0" fontId="9" fillId="0" borderId="0" xfId="0" applyFont="1" applyBorder="1"/>
    <xf numFmtId="165" fontId="9" fillId="0" borderId="0" xfId="0" applyNumberFormat="1" applyFont="1" applyBorder="1"/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168" fontId="3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8" fontId="4" fillId="0" borderId="0" xfId="0" applyNumberFormat="1" applyFont="1" applyBorder="1"/>
    <xf numFmtId="168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Fill="1" applyBorder="1"/>
    <xf numFmtId="168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3" fontId="0" fillId="0" borderId="0" xfId="0" applyNumberFormat="1"/>
    <xf numFmtId="167" fontId="0" fillId="0" borderId="0" xfId="0" applyNumberFormat="1"/>
    <xf numFmtId="4" fontId="0" fillId="0" borderId="0" xfId="0" applyNumberFormat="1" applyBorder="1"/>
    <xf numFmtId="2" fontId="0" fillId="0" borderId="0" xfId="0" applyNumberFormat="1" applyFont="1" applyFill="1" applyBorder="1"/>
    <xf numFmtId="2" fontId="13" fillId="0" borderId="0" xfId="0" applyNumberFormat="1" applyFont="1" applyFill="1" applyBorder="1"/>
    <xf numFmtId="2" fontId="14" fillId="0" borderId="0" xfId="0" applyNumberFormat="1" applyFont="1" applyFill="1" applyBorder="1"/>
    <xf numFmtId="0" fontId="11" fillId="0" borderId="0" xfId="0" applyFont="1"/>
    <xf numFmtId="167" fontId="0" fillId="0" borderId="0" xfId="0" applyNumberFormat="1" applyBorder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left"/>
    </xf>
    <xf numFmtId="3" fontId="1" fillId="0" borderId="0" xfId="0" applyNumberFormat="1" applyFont="1"/>
    <xf numFmtId="167" fontId="1" fillId="0" borderId="0" xfId="0" applyNumberFormat="1" applyFont="1"/>
    <xf numFmtId="4" fontId="1" fillId="0" borderId="0" xfId="0" applyNumberFormat="1" applyFont="1" applyBorder="1"/>
    <xf numFmtId="4" fontId="1" fillId="0" borderId="0" xfId="0" applyNumberFormat="1" applyFont="1"/>
    <xf numFmtId="0" fontId="15" fillId="0" borderId="0" xfId="0" applyFont="1"/>
    <xf numFmtId="0" fontId="12" fillId="0" borderId="0" xfId="0" applyFont="1"/>
    <xf numFmtId="167" fontId="15" fillId="0" borderId="0" xfId="0" applyNumberFormat="1" applyFont="1"/>
    <xf numFmtId="4" fontId="15" fillId="0" borderId="0" xfId="0" applyNumberFormat="1" applyFont="1" applyBorder="1"/>
    <xf numFmtId="0" fontId="17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2" fontId="19" fillId="0" borderId="0" xfId="0" applyNumberFormat="1" applyFont="1" applyBorder="1"/>
    <xf numFmtId="0" fontId="20" fillId="0" borderId="0" xfId="0" applyFont="1" applyBorder="1"/>
    <xf numFmtId="2" fontId="20" fillId="0" borderId="0" xfId="0" applyNumberFormat="1" applyFont="1" applyBorder="1"/>
    <xf numFmtId="0" fontId="21" fillId="0" borderId="0" xfId="0" applyFont="1" applyBorder="1"/>
    <xf numFmtId="2" fontId="19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/>
    <xf numFmtId="0" fontId="22" fillId="5" borderId="0" xfId="0" applyFont="1" applyFill="1" applyBorder="1"/>
    <xf numFmtId="2" fontId="22" fillId="5" borderId="0" xfId="0" applyNumberFormat="1" applyFont="1" applyFill="1" applyBorder="1"/>
    <xf numFmtId="0" fontId="23" fillId="4" borderId="0" xfId="0" applyFont="1" applyFill="1" applyBorder="1"/>
    <xf numFmtId="2" fontId="23" fillId="4" borderId="0" xfId="0" applyNumberFormat="1" applyFont="1" applyFill="1" applyBorder="1"/>
    <xf numFmtId="0" fontId="24" fillId="0" borderId="0" xfId="0" applyFont="1" applyBorder="1"/>
    <xf numFmtId="0" fontId="1" fillId="4" borderId="0" xfId="0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right" vertical="top" wrapText="1"/>
    </xf>
    <xf numFmtId="167" fontId="1" fillId="4" borderId="0" xfId="0" applyNumberFormat="1" applyFont="1" applyFill="1" applyAlignment="1">
      <alignment horizontal="right" vertical="top" wrapText="1"/>
    </xf>
    <xf numFmtId="4" fontId="1" fillId="4" borderId="0" xfId="0" applyNumberFormat="1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right" vertical="top" wrapText="1"/>
    </xf>
    <xf numFmtId="0" fontId="0" fillId="0" borderId="0" xfId="0" applyFill="1"/>
    <xf numFmtId="2" fontId="19" fillId="0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wrapText="1"/>
    </xf>
    <xf numFmtId="164" fontId="2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8" fillId="6" borderId="0" xfId="0" applyFont="1" applyFill="1" applyBorder="1"/>
    <xf numFmtId="168" fontId="8" fillId="6" borderId="0" xfId="0" applyNumberFormat="1" applyFont="1" applyFill="1" applyBorder="1"/>
    <xf numFmtId="168" fontId="8" fillId="6" borderId="0" xfId="0" applyNumberFormat="1" applyFont="1" applyFill="1" applyBorder="1" applyAlignment="1">
      <alignment horizontal="right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port/tabellen%20en%20figuren/bijlage%203%20-%20berekening%20per%20provinc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/>
      <sheetData sheetId="1">
        <row r="2">
          <cell r="D2">
            <v>12.26</v>
          </cell>
        </row>
        <row r="3">
          <cell r="D3">
            <v>13.18</v>
          </cell>
        </row>
        <row r="4">
          <cell r="D4">
            <v>2.35</v>
          </cell>
        </row>
        <row r="5">
          <cell r="D5">
            <v>62</v>
          </cell>
        </row>
        <row r="6">
          <cell r="D6">
            <v>3.57</v>
          </cell>
        </row>
        <row r="7">
          <cell r="D7">
            <v>4.66</v>
          </cell>
        </row>
        <row r="9">
          <cell r="D9">
            <v>48.15</v>
          </cell>
        </row>
        <row r="10">
          <cell r="D10">
            <v>10.59</v>
          </cell>
        </row>
        <row r="11">
          <cell r="D11">
            <v>38.68</v>
          </cell>
        </row>
        <row r="12">
          <cell r="D12">
            <v>7.05</v>
          </cell>
        </row>
        <row r="13">
          <cell r="D13">
            <v>45.86</v>
          </cell>
        </row>
        <row r="14">
          <cell r="D14">
            <v>24.11</v>
          </cell>
        </row>
        <row r="15">
          <cell r="D15">
            <v>1.05</v>
          </cell>
        </row>
        <row r="17">
          <cell r="D17">
            <v>0</v>
          </cell>
        </row>
        <row r="18">
          <cell r="D18">
            <v>0.01</v>
          </cell>
        </row>
        <row r="19">
          <cell r="D19">
            <v>3.2799999999999994</v>
          </cell>
          <cell r="I19">
            <v>6.0409114233207948</v>
          </cell>
        </row>
        <row r="20">
          <cell r="D20">
            <v>19.2</v>
          </cell>
          <cell r="I20">
            <v>3.8272350514084721</v>
          </cell>
        </row>
        <row r="21">
          <cell r="D21">
            <v>105.78</v>
          </cell>
          <cell r="I21">
            <v>1.5769711931325219</v>
          </cell>
        </row>
        <row r="22">
          <cell r="D22">
            <v>9.14</v>
          </cell>
        </row>
        <row r="24">
          <cell r="D24">
            <v>13.52</v>
          </cell>
        </row>
        <row r="25">
          <cell r="D25">
            <v>11.56</v>
          </cell>
        </row>
        <row r="26">
          <cell r="D26">
            <v>0.97</v>
          </cell>
        </row>
        <row r="27">
          <cell r="D27">
            <v>65.91</v>
          </cell>
        </row>
        <row r="28">
          <cell r="D28">
            <v>4.6500000000000004</v>
          </cell>
        </row>
        <row r="29">
          <cell r="D29">
            <v>11.709999999999999</v>
          </cell>
        </row>
        <row r="31">
          <cell r="D31">
            <v>52.21</v>
          </cell>
        </row>
        <row r="32">
          <cell r="D32">
            <v>41.1</v>
          </cell>
        </row>
        <row r="33">
          <cell r="D33">
            <v>63.57</v>
          </cell>
        </row>
        <row r="34">
          <cell r="D34">
            <v>8.5299999999999994</v>
          </cell>
        </row>
        <row r="35">
          <cell r="D35">
            <v>78.75</v>
          </cell>
        </row>
        <row r="36">
          <cell r="D36">
            <v>29.44</v>
          </cell>
        </row>
        <row r="37">
          <cell r="D37">
            <v>1.74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3.31</v>
          </cell>
          <cell r="I41">
            <v>6.2019443647205561</v>
          </cell>
        </row>
        <row r="42">
          <cell r="D42">
            <v>35.25</v>
          </cell>
          <cell r="I42">
            <v>3.92925788779328</v>
          </cell>
        </row>
        <row r="43">
          <cell r="D43">
            <v>87.54</v>
          </cell>
          <cell r="I43">
            <v>1.6190086096641525</v>
          </cell>
        </row>
        <row r="44">
          <cell r="D44">
            <v>7.71</v>
          </cell>
        </row>
        <row r="46">
          <cell r="D46">
            <v>8.32</v>
          </cell>
        </row>
        <row r="47">
          <cell r="D47">
            <v>10.89</v>
          </cell>
        </row>
        <row r="48">
          <cell r="D48">
            <v>12.38</v>
          </cell>
        </row>
        <row r="49">
          <cell r="D49">
            <v>66.459999999999994</v>
          </cell>
        </row>
        <row r="50">
          <cell r="D50">
            <v>5.8</v>
          </cell>
        </row>
        <row r="51">
          <cell r="D51">
            <v>4.92</v>
          </cell>
        </row>
        <row r="53">
          <cell r="D53">
            <v>42.89</v>
          </cell>
        </row>
        <row r="54">
          <cell r="D54">
            <v>11.33</v>
          </cell>
        </row>
        <row r="55">
          <cell r="D55">
            <v>50.45</v>
          </cell>
        </row>
        <row r="56">
          <cell r="D56">
            <v>7.47</v>
          </cell>
        </row>
        <row r="57">
          <cell r="D57">
            <v>53.279999999999994</v>
          </cell>
        </row>
        <row r="58">
          <cell r="D58">
            <v>27.96</v>
          </cell>
        </row>
        <row r="59">
          <cell r="D59">
            <v>1.91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3.15</v>
          </cell>
          <cell r="I63">
            <v>6.3020459228879755</v>
          </cell>
        </row>
        <row r="64">
          <cell r="D64">
            <v>20.43</v>
          </cell>
          <cell r="I64">
            <v>3.9926774887892416</v>
          </cell>
        </row>
        <row r="65">
          <cell r="D65">
            <v>114.83</v>
          </cell>
          <cell r="I65">
            <v>1.6451399766973283</v>
          </cell>
        </row>
        <row r="66">
          <cell r="D66">
            <v>3.46</v>
          </cell>
        </row>
        <row r="68">
          <cell r="D68">
            <v>11.82</v>
          </cell>
        </row>
        <row r="69">
          <cell r="D69">
            <v>13.97</v>
          </cell>
        </row>
        <row r="70">
          <cell r="D70">
            <v>3.23</v>
          </cell>
        </row>
        <row r="71">
          <cell r="D71">
            <v>63.43</v>
          </cell>
        </row>
        <row r="72">
          <cell r="D72">
            <v>3.43</v>
          </cell>
        </row>
        <row r="73">
          <cell r="D73">
            <v>1.97</v>
          </cell>
        </row>
        <row r="75">
          <cell r="D75">
            <v>47.58</v>
          </cell>
        </row>
        <row r="76">
          <cell r="D76">
            <v>18.53</v>
          </cell>
        </row>
        <row r="77">
          <cell r="D77">
            <v>13.84</v>
          </cell>
        </row>
        <row r="78">
          <cell r="D78">
            <v>7.11</v>
          </cell>
        </row>
        <row r="79">
          <cell r="D79">
            <v>44.92</v>
          </cell>
        </row>
        <row r="80">
          <cell r="D80">
            <v>17.39</v>
          </cell>
        </row>
        <row r="81">
          <cell r="D81">
            <v>1.18</v>
          </cell>
        </row>
        <row r="84">
          <cell r="D84">
            <v>0.01</v>
          </cell>
        </row>
        <row r="85">
          <cell r="D85">
            <v>3.1900000000000004</v>
          </cell>
          <cell r="I85">
            <v>5.9756277984289987</v>
          </cell>
        </row>
        <row r="86">
          <cell r="D86">
            <v>21.52</v>
          </cell>
          <cell r="I86">
            <v>3.7858744420632795</v>
          </cell>
        </row>
        <row r="87">
          <cell r="D87">
            <v>101.01</v>
          </cell>
          <cell r="I87">
            <v>1.5599289972413204</v>
          </cell>
        </row>
        <row r="88">
          <cell r="D88">
            <v>6.9700000000000006</v>
          </cell>
        </row>
        <row r="90">
          <cell r="D90">
            <v>15.83</v>
          </cell>
        </row>
        <row r="91">
          <cell r="D91">
            <v>19.39</v>
          </cell>
        </row>
        <row r="92">
          <cell r="D92">
            <v>1.85</v>
          </cell>
        </row>
        <row r="93">
          <cell r="D93">
            <v>75.62</v>
          </cell>
        </row>
        <row r="94">
          <cell r="D94">
            <v>6.59</v>
          </cell>
        </row>
        <row r="95">
          <cell r="D95">
            <v>3.6700000000000004</v>
          </cell>
        </row>
        <row r="97">
          <cell r="D97">
            <v>5.93</v>
          </cell>
        </row>
        <row r="98">
          <cell r="D98">
            <v>4.0999999999999996</v>
          </cell>
        </row>
        <row r="99">
          <cell r="D99">
            <v>76.55</v>
          </cell>
        </row>
        <row r="100">
          <cell r="D100">
            <v>7.33</v>
          </cell>
        </row>
        <row r="101">
          <cell r="D101">
            <v>57.169999999999995</v>
          </cell>
        </row>
        <row r="102">
          <cell r="D102">
            <v>24.68</v>
          </cell>
        </row>
        <row r="103">
          <cell r="D103">
            <v>2.0299999999999998</v>
          </cell>
        </row>
        <row r="105">
          <cell r="D105">
            <v>0</v>
          </cell>
        </row>
        <row r="107">
          <cell r="D107">
            <v>3.65</v>
          </cell>
          <cell r="I107">
            <v>7.0114613133788177</v>
          </cell>
        </row>
        <row r="108">
          <cell r="D108">
            <v>20.72</v>
          </cell>
          <cell r="I108">
            <v>4.4421294436736654</v>
          </cell>
        </row>
        <row r="109">
          <cell r="D109">
            <v>137.97</v>
          </cell>
          <cell r="I109">
            <v>1.8303318387150522</v>
          </cell>
        </row>
        <row r="110">
          <cell r="D110">
            <v>6.38</v>
          </cell>
        </row>
        <row r="114">
          <cell r="D114">
            <v>9.9789515148960977</v>
          </cell>
        </row>
        <row r="115">
          <cell r="D115">
            <v>6.63</v>
          </cell>
        </row>
        <row r="116">
          <cell r="D116">
            <v>0.23156643825592746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311" sqref="H311"/>
    </sheetView>
  </sheetViews>
  <sheetFormatPr defaultRowHeight="15"/>
  <cols>
    <col min="2" max="2" width="25" style="61" bestFit="1" customWidth="1"/>
    <col min="3" max="3" width="21.5703125" customWidth="1"/>
    <col min="4" max="4" width="21.5703125" style="47" customWidth="1"/>
    <col min="5" max="5" width="21.5703125" style="48" customWidth="1"/>
    <col min="6" max="6" width="21.5703125" style="53" customWidth="1"/>
    <col min="7" max="8" width="21.5703125" customWidth="1"/>
    <col min="9" max="9" width="9.140625" customWidth="1"/>
  </cols>
  <sheetData>
    <row r="1" spans="1:8" s="44" customFormat="1" ht="30">
      <c r="A1" s="80" t="s">
        <v>52</v>
      </c>
      <c r="B1" s="81" t="s">
        <v>53</v>
      </c>
      <c r="C1" s="82" t="s">
        <v>54</v>
      </c>
      <c r="D1" s="83" t="s">
        <v>55</v>
      </c>
      <c r="E1" s="84" t="s">
        <v>56</v>
      </c>
      <c r="F1" s="85" t="s">
        <v>57</v>
      </c>
      <c r="G1" s="82" t="s">
        <v>58</v>
      </c>
      <c r="H1" s="82" t="s">
        <v>59</v>
      </c>
    </row>
    <row r="2" spans="1:8">
      <c r="A2">
        <v>9300</v>
      </c>
      <c r="B2" s="45" t="s">
        <v>60</v>
      </c>
      <c r="C2" s="46">
        <v>84329</v>
      </c>
      <c r="D2" s="47">
        <v>10732.69903612258</v>
      </c>
      <c r="E2" s="48">
        <v>127.27174561684093</v>
      </c>
      <c r="F2" s="49">
        <v>1.0974094346493</v>
      </c>
      <c r="G2" s="47">
        <v>9619.2493582611405</v>
      </c>
      <c r="H2" s="48">
        <v>114.06810656193171</v>
      </c>
    </row>
    <row r="3" spans="1:8">
      <c r="A3">
        <v>9880</v>
      </c>
      <c r="B3" s="45" t="s">
        <v>61</v>
      </c>
      <c r="C3" s="46">
        <v>20218</v>
      </c>
      <c r="D3" s="47">
        <v>3207.4457134476438</v>
      </c>
      <c r="E3" s="48">
        <v>158.64307614242972</v>
      </c>
      <c r="F3" s="50" t="s">
        <v>62</v>
      </c>
      <c r="G3" s="47">
        <v>3207.4457134476438</v>
      </c>
      <c r="H3" s="48">
        <v>158.64307614242972</v>
      </c>
    </row>
    <row r="4" spans="1:8">
      <c r="A4">
        <v>3200</v>
      </c>
      <c r="B4" s="45" t="s">
        <v>63</v>
      </c>
      <c r="C4" s="46">
        <v>29529</v>
      </c>
      <c r="D4" s="47">
        <v>2526.5293914034755</v>
      </c>
      <c r="E4" s="48">
        <v>85.560953347674328</v>
      </c>
      <c r="F4" s="49">
        <v>1.0256265336569399</v>
      </c>
      <c r="G4" s="47">
        <v>2403.160330897239</v>
      </c>
      <c r="H4" s="48">
        <v>81.383058379804226</v>
      </c>
    </row>
    <row r="5" spans="1:8">
      <c r="A5">
        <v>2630</v>
      </c>
      <c r="B5" s="45" t="s">
        <v>64</v>
      </c>
      <c r="C5" s="46">
        <v>14262</v>
      </c>
      <c r="D5" s="47">
        <v>2028.9768002369321</v>
      </c>
      <c r="E5" s="48">
        <v>142.26453514492584</v>
      </c>
      <c r="F5" s="49">
        <v>1.08458160381949</v>
      </c>
      <c r="G5" s="47">
        <v>1843.2324436997567</v>
      </c>
      <c r="H5" s="48">
        <v>129.24081080491914</v>
      </c>
    </row>
    <row r="6" spans="1:8">
      <c r="A6">
        <v>1790</v>
      </c>
      <c r="B6" s="45" t="s">
        <v>65</v>
      </c>
      <c r="C6" s="46">
        <v>13079</v>
      </c>
      <c r="D6" s="47">
        <v>1454.1155746949121</v>
      </c>
      <c r="E6" s="48">
        <v>111.1794154518627</v>
      </c>
      <c r="F6" s="51" t="s">
        <v>62</v>
      </c>
      <c r="G6" s="47">
        <v>1454.1155746949121</v>
      </c>
      <c r="H6" s="48">
        <v>111.1794154518627</v>
      </c>
    </row>
    <row r="7" spans="1:8">
      <c r="A7">
        <v>3570</v>
      </c>
      <c r="B7" s="45" t="s">
        <v>66</v>
      </c>
      <c r="C7" s="46">
        <v>11456</v>
      </c>
      <c r="D7" s="47">
        <v>1035.0197242682859</v>
      </c>
      <c r="E7" s="48">
        <v>90.347392132357356</v>
      </c>
      <c r="F7" s="50" t="s">
        <v>62</v>
      </c>
      <c r="G7" s="47">
        <v>1035.0197242682859</v>
      </c>
      <c r="H7" s="48">
        <v>90.347392132357356</v>
      </c>
    </row>
    <row r="8" spans="1:8">
      <c r="A8">
        <v>8690</v>
      </c>
      <c r="B8" s="45" t="s">
        <v>67</v>
      </c>
      <c r="C8" s="46">
        <v>5039</v>
      </c>
      <c r="D8" s="47">
        <v>634.54424725802141</v>
      </c>
      <c r="E8" s="48">
        <v>125.92662180155217</v>
      </c>
      <c r="F8" s="50" t="s">
        <v>62</v>
      </c>
      <c r="G8" s="47">
        <v>634.54424725802141</v>
      </c>
      <c r="H8" s="48">
        <v>125.92662180155217</v>
      </c>
    </row>
    <row r="9" spans="1:8">
      <c r="A9">
        <v>2000</v>
      </c>
      <c r="B9" s="45" t="s">
        <v>68</v>
      </c>
      <c r="C9" s="46">
        <v>517042</v>
      </c>
      <c r="D9" s="47">
        <v>100723.4211172419</v>
      </c>
      <c r="E9" s="48">
        <v>194.80703911334456</v>
      </c>
      <c r="F9" s="49">
        <v>1.4022218557891999</v>
      </c>
      <c r="G9" s="47">
        <v>71059.795986363097</v>
      </c>
      <c r="H9" s="48">
        <v>137.43524894759634</v>
      </c>
    </row>
    <row r="10" spans="1:8">
      <c r="A10">
        <v>8570</v>
      </c>
      <c r="B10" s="45" t="s">
        <v>69</v>
      </c>
      <c r="C10" s="46">
        <v>14589</v>
      </c>
      <c r="D10" s="47">
        <v>2148.2059919125372</v>
      </c>
      <c r="E10" s="48">
        <v>147.24833723439147</v>
      </c>
      <c r="F10" s="50" t="s">
        <v>62</v>
      </c>
      <c r="G10" s="47">
        <v>2148.2059919125372</v>
      </c>
      <c r="H10" s="48">
        <v>147.24833723439147</v>
      </c>
    </row>
    <row r="11" spans="1:8">
      <c r="A11">
        <v>8850</v>
      </c>
      <c r="B11" s="45" t="s">
        <v>70</v>
      </c>
      <c r="C11" s="46">
        <v>9053</v>
      </c>
      <c r="D11" s="47">
        <v>1179.7278570007677</v>
      </c>
      <c r="E11" s="48">
        <v>130.31347144601432</v>
      </c>
      <c r="F11" s="50" t="s">
        <v>62</v>
      </c>
      <c r="G11" s="47">
        <v>1179.7278570007677</v>
      </c>
      <c r="H11" s="48">
        <v>130.31347144601432</v>
      </c>
    </row>
    <row r="12" spans="1:8">
      <c r="A12">
        <v>2370</v>
      </c>
      <c r="B12" s="45" t="s">
        <v>71</v>
      </c>
      <c r="C12" s="46">
        <v>13142</v>
      </c>
      <c r="D12" s="47">
        <v>1040.7823914397534</v>
      </c>
      <c r="E12" s="48">
        <v>79.195129465815967</v>
      </c>
      <c r="F12" s="50" t="s">
        <v>62</v>
      </c>
      <c r="G12" s="47">
        <v>1040.7823914397534</v>
      </c>
      <c r="H12" s="48">
        <v>79.195129465815967</v>
      </c>
    </row>
    <row r="13" spans="1:8">
      <c r="A13">
        <v>3665</v>
      </c>
      <c r="B13" s="45" t="s">
        <v>72</v>
      </c>
      <c r="C13" s="46">
        <v>8164</v>
      </c>
      <c r="D13" s="47">
        <v>1082.8697762680069</v>
      </c>
      <c r="E13" s="48">
        <v>132.63961002792834</v>
      </c>
      <c r="F13" s="49">
        <v>1.0883024104047601</v>
      </c>
      <c r="G13" s="47">
        <v>979.31235822919245</v>
      </c>
      <c r="H13" s="48">
        <v>119.95496793596183</v>
      </c>
    </row>
    <row r="14" spans="1:8">
      <c r="A14">
        <v>1730</v>
      </c>
      <c r="B14" s="45" t="s">
        <v>73</v>
      </c>
      <c r="C14" s="46">
        <v>32402</v>
      </c>
      <c r="D14" s="47">
        <v>6053.6036534340956</v>
      </c>
      <c r="E14" s="48">
        <v>186.82808633522919</v>
      </c>
      <c r="F14" s="49">
        <v>1.1427484666925301</v>
      </c>
      <c r="G14" s="47">
        <v>5238.0800976480787</v>
      </c>
      <c r="H14" s="48">
        <v>161.65915985581378</v>
      </c>
    </row>
    <row r="15" spans="1:8">
      <c r="A15">
        <v>9960</v>
      </c>
      <c r="B15" s="45" t="s">
        <v>74</v>
      </c>
      <c r="C15" s="46">
        <v>14083</v>
      </c>
      <c r="D15" s="47">
        <v>2180.2592732952403</v>
      </c>
      <c r="E15" s="48">
        <v>154.81497360613793</v>
      </c>
      <c r="F15" s="50" t="s">
        <v>62</v>
      </c>
      <c r="G15" s="47">
        <v>2180.2592732952403</v>
      </c>
      <c r="H15" s="48">
        <v>154.81497360613793</v>
      </c>
    </row>
    <row r="16" spans="1:8">
      <c r="A16">
        <v>8580</v>
      </c>
      <c r="B16" s="45" t="s">
        <v>75</v>
      </c>
      <c r="C16" s="46">
        <v>9956</v>
      </c>
      <c r="D16" s="47">
        <v>1675.2102303434929</v>
      </c>
      <c r="E16" s="48">
        <v>168.26137307588317</v>
      </c>
      <c r="F16" s="49">
        <v>1.0121719127039199</v>
      </c>
      <c r="G16" s="47">
        <v>1634.4842009896179</v>
      </c>
      <c r="H16" s="48">
        <v>164.17077149353335</v>
      </c>
    </row>
    <row r="17" spans="1:8">
      <c r="A17">
        <v>2387</v>
      </c>
      <c r="B17" s="45" t="s">
        <v>76</v>
      </c>
      <c r="C17" s="46">
        <v>2663</v>
      </c>
      <c r="D17" s="47">
        <v>281.50387288114922</v>
      </c>
      <c r="E17" s="48">
        <v>105.70930262153557</v>
      </c>
      <c r="F17" s="49">
        <v>1.0477878436410799</v>
      </c>
      <c r="G17" s="47">
        <v>263.34720494669205</v>
      </c>
      <c r="H17" s="48">
        <v>98.891177223692097</v>
      </c>
    </row>
    <row r="18" spans="1:8">
      <c r="A18">
        <v>2490</v>
      </c>
      <c r="B18" s="45" t="s">
        <v>77</v>
      </c>
      <c r="C18" s="46">
        <v>22168</v>
      </c>
      <c r="D18" s="47">
        <v>1945.3897555498747</v>
      </c>
      <c r="E18" s="48">
        <v>87.756665262986047</v>
      </c>
      <c r="F18" s="49">
        <v>1.02379629440033</v>
      </c>
      <c r="G18" s="47">
        <v>1854.8680146496415</v>
      </c>
      <c r="H18" s="48">
        <v>83.673223324144786</v>
      </c>
    </row>
    <row r="19" spans="1:8">
      <c r="A19">
        <v>8730</v>
      </c>
      <c r="B19" s="45" t="s">
        <v>78</v>
      </c>
      <c r="C19" s="46">
        <v>15502</v>
      </c>
      <c r="D19" s="47">
        <v>2430.9662885480943</v>
      </c>
      <c r="E19" s="48">
        <v>156.81630038369852</v>
      </c>
      <c r="F19" s="50" t="s">
        <v>62</v>
      </c>
      <c r="G19" s="47">
        <v>2430.9662885480943</v>
      </c>
      <c r="H19" s="48">
        <v>156.81630038369852</v>
      </c>
    </row>
    <row r="20" spans="1:8">
      <c r="A20">
        <v>2340</v>
      </c>
      <c r="B20" s="45" t="s">
        <v>79</v>
      </c>
      <c r="C20" s="46">
        <v>17829</v>
      </c>
      <c r="D20" s="47">
        <v>1466.9551387900901</v>
      </c>
      <c r="E20" s="48">
        <v>82.279159727976335</v>
      </c>
      <c r="F20" s="51" t="s">
        <v>62</v>
      </c>
      <c r="G20" s="47">
        <v>1466.9551387900901</v>
      </c>
      <c r="H20" s="48">
        <v>82.279159727976335</v>
      </c>
    </row>
    <row r="21" spans="1:8">
      <c r="A21">
        <v>1650</v>
      </c>
      <c r="B21" s="45" t="s">
        <v>80</v>
      </c>
      <c r="C21" s="46">
        <v>24745</v>
      </c>
      <c r="D21" s="47">
        <v>3348.0406881126692</v>
      </c>
      <c r="E21" s="48">
        <v>135.30170491463605</v>
      </c>
      <c r="F21" s="49">
        <v>1.01309887546122</v>
      </c>
      <c r="G21" s="47">
        <v>3253.6468846630128</v>
      </c>
      <c r="H21" s="48">
        <v>131.48704322744041</v>
      </c>
    </row>
    <row r="22" spans="1:8">
      <c r="A22">
        <v>3130</v>
      </c>
      <c r="B22" s="45" t="s">
        <v>81</v>
      </c>
      <c r="C22" s="46">
        <v>10058</v>
      </c>
      <c r="D22" s="47">
        <v>1032.0496479303788</v>
      </c>
      <c r="E22" s="48">
        <v>102.60982779184518</v>
      </c>
      <c r="F22" s="50" t="s">
        <v>62</v>
      </c>
      <c r="G22" s="47">
        <v>1032.0496479303788</v>
      </c>
      <c r="H22" s="48">
        <v>102.60982779184518</v>
      </c>
    </row>
    <row r="23" spans="1:8">
      <c r="A23">
        <v>3460</v>
      </c>
      <c r="B23" s="45" t="s">
        <v>82</v>
      </c>
      <c r="C23" s="46">
        <v>6117</v>
      </c>
      <c r="D23" s="47">
        <v>576.16077822530599</v>
      </c>
      <c r="E23" s="48">
        <v>94.190089623231316</v>
      </c>
      <c r="F23" s="50" t="s">
        <v>62</v>
      </c>
      <c r="G23" s="47">
        <v>576.16077822530599</v>
      </c>
      <c r="H23" s="48">
        <v>94.190089623231316</v>
      </c>
    </row>
    <row r="24" spans="1:8">
      <c r="A24">
        <v>3580</v>
      </c>
      <c r="B24" s="45" t="s">
        <v>83</v>
      </c>
      <c r="C24" s="46">
        <v>45242</v>
      </c>
      <c r="D24" s="47">
        <v>7228.2571614303242</v>
      </c>
      <c r="E24" s="48">
        <v>159.76873616175953</v>
      </c>
      <c r="F24" s="51" t="s">
        <v>62</v>
      </c>
      <c r="G24" s="47">
        <v>7228.2571614303242</v>
      </c>
      <c r="H24" s="48">
        <v>159.76873616175953</v>
      </c>
    </row>
    <row r="25" spans="1:8">
      <c r="A25">
        <v>2590</v>
      </c>
      <c r="B25" s="45" t="s">
        <v>84</v>
      </c>
      <c r="C25" s="46">
        <v>11203</v>
      </c>
      <c r="D25" s="47">
        <v>1302.6133649596375</v>
      </c>
      <c r="E25" s="48">
        <v>116.27362000889381</v>
      </c>
      <c r="F25" s="50" t="s">
        <v>62</v>
      </c>
      <c r="G25" s="47">
        <v>1302.6133649596375</v>
      </c>
      <c r="H25" s="48">
        <v>116.27362000889381</v>
      </c>
    </row>
    <row r="26" spans="1:8">
      <c r="A26">
        <v>9290</v>
      </c>
      <c r="B26" s="45" t="s">
        <v>85</v>
      </c>
      <c r="C26" s="46">
        <v>14758</v>
      </c>
      <c r="D26" s="47">
        <v>1776.8105955613971</v>
      </c>
      <c r="E26" s="48">
        <v>120.39643553065436</v>
      </c>
      <c r="F26" s="49">
        <v>1.10211986133698</v>
      </c>
      <c r="G26" s="47">
        <v>1584.1580042682585</v>
      </c>
      <c r="H26" s="48">
        <v>107.34232309718516</v>
      </c>
    </row>
    <row r="27" spans="1:8">
      <c r="A27">
        <v>3060</v>
      </c>
      <c r="B27" s="45" t="s">
        <v>86</v>
      </c>
      <c r="C27" s="46">
        <v>9803</v>
      </c>
      <c r="D27" s="47">
        <v>928.03210396316399</v>
      </c>
      <c r="E27" s="48">
        <v>94.66817341254351</v>
      </c>
      <c r="F27" s="50" t="s">
        <v>62</v>
      </c>
      <c r="G27" s="47">
        <v>928.03210396316399</v>
      </c>
      <c r="H27" s="48">
        <v>94.66817341254351</v>
      </c>
    </row>
    <row r="28" spans="1:8">
      <c r="A28">
        <v>1547</v>
      </c>
      <c r="B28" s="45" t="s">
        <v>87</v>
      </c>
      <c r="C28" s="46">
        <v>2151</v>
      </c>
      <c r="D28" s="47">
        <v>292.33260028815317</v>
      </c>
      <c r="E28" s="48">
        <v>135.90543946450634</v>
      </c>
      <c r="F28" s="49">
        <v>1.01193264148674</v>
      </c>
      <c r="G28" s="47">
        <v>284.43790446082932</v>
      </c>
      <c r="H28" s="48">
        <v>132.23519500735907</v>
      </c>
    </row>
    <row r="29" spans="1:8">
      <c r="A29">
        <v>9120</v>
      </c>
      <c r="B29" s="45" t="s">
        <v>88</v>
      </c>
      <c r="C29" s="46">
        <v>47573</v>
      </c>
      <c r="D29" s="47">
        <v>6196.128380989453</v>
      </c>
      <c r="E29" s="48">
        <v>130.24464257014384</v>
      </c>
      <c r="F29" s="49">
        <v>1.0686498973452301</v>
      </c>
      <c r="G29" s="47">
        <v>5704.9460399943137</v>
      </c>
      <c r="H29" s="48">
        <v>119.91982931482802</v>
      </c>
    </row>
    <row r="30" spans="1:8">
      <c r="A30">
        <v>3360</v>
      </c>
      <c r="B30" s="45" t="s">
        <v>89</v>
      </c>
      <c r="C30" s="46">
        <v>9953</v>
      </c>
      <c r="D30" s="47">
        <v>1000.5759533556434</v>
      </c>
      <c r="E30" s="48">
        <v>100.53008674325766</v>
      </c>
      <c r="F30" s="50" t="s">
        <v>62</v>
      </c>
      <c r="G30" s="47">
        <v>1000.5759533556434</v>
      </c>
      <c r="H30" s="48">
        <v>100.53008674325766</v>
      </c>
    </row>
    <row r="31" spans="1:8">
      <c r="A31">
        <v>3740</v>
      </c>
      <c r="B31" s="45" t="s">
        <v>90</v>
      </c>
      <c r="C31" s="46">
        <v>31829</v>
      </c>
      <c r="D31" s="47">
        <v>4120.7207487548249</v>
      </c>
      <c r="E31" s="48">
        <v>129.46434851094364</v>
      </c>
      <c r="F31" s="49">
        <v>1.0398765549884099</v>
      </c>
      <c r="G31" s="47">
        <v>3898.6589134564974</v>
      </c>
      <c r="H31" s="48">
        <v>122.48763434152808</v>
      </c>
    </row>
    <row r="32" spans="1:8">
      <c r="A32">
        <v>8370</v>
      </c>
      <c r="B32" s="45" t="s">
        <v>91</v>
      </c>
      <c r="C32" s="46">
        <v>20013</v>
      </c>
      <c r="D32" s="47">
        <v>5447.604785944588</v>
      </c>
      <c r="E32" s="48">
        <v>272.20330714758347</v>
      </c>
      <c r="F32" s="49">
        <v>1.7607231272703698</v>
      </c>
      <c r="G32" s="47">
        <v>3070.1766315641271</v>
      </c>
      <c r="H32" s="48">
        <v>153.4091156530319</v>
      </c>
    </row>
    <row r="33" spans="1:8">
      <c r="A33">
        <v>3950</v>
      </c>
      <c r="B33" s="45" t="s">
        <v>92</v>
      </c>
      <c r="C33" s="46">
        <v>12917</v>
      </c>
      <c r="D33" s="47">
        <v>1492.6686173510345</v>
      </c>
      <c r="E33" s="48">
        <v>115.55845918952035</v>
      </c>
      <c r="F33" s="49">
        <v>1.0050705749956801</v>
      </c>
      <c r="G33" s="47">
        <v>1458.2478449399432</v>
      </c>
      <c r="H33" s="48">
        <v>112.89369396453846</v>
      </c>
    </row>
    <row r="34" spans="1:8">
      <c r="A34">
        <v>2530</v>
      </c>
      <c r="B34" s="45" t="s">
        <v>93</v>
      </c>
      <c r="C34" s="46">
        <v>12844</v>
      </c>
      <c r="D34" s="47">
        <v>1549.4028773133612</v>
      </c>
      <c r="E34" s="48">
        <v>120.63242582632834</v>
      </c>
      <c r="F34" s="49">
        <v>1.04066501059246</v>
      </c>
      <c r="G34" s="47">
        <v>1463.0346792703356</v>
      </c>
      <c r="H34" s="48">
        <v>113.90802548040607</v>
      </c>
    </row>
    <row r="35" spans="1:8">
      <c r="A35">
        <v>2820</v>
      </c>
      <c r="B35" s="45" t="s">
        <v>94</v>
      </c>
      <c r="C35" s="46">
        <v>14704</v>
      </c>
      <c r="D35" s="47">
        <v>1516.0766097801045</v>
      </c>
      <c r="E35" s="48">
        <v>103.10640708515402</v>
      </c>
      <c r="F35" s="50" t="s">
        <v>62</v>
      </c>
      <c r="G35" s="47">
        <v>1516.0766097801045</v>
      </c>
      <c r="H35" s="48">
        <v>103.10640708515402</v>
      </c>
    </row>
    <row r="36" spans="1:8">
      <c r="A36">
        <v>2850</v>
      </c>
      <c r="B36" s="45" t="s">
        <v>95</v>
      </c>
      <c r="C36" s="46">
        <v>17737</v>
      </c>
      <c r="D36" s="47">
        <v>2387.4146444960361</v>
      </c>
      <c r="E36" s="48">
        <v>134.60081437086521</v>
      </c>
      <c r="F36" s="49">
        <v>1.19382238386963</v>
      </c>
      <c r="G36" s="47">
        <v>1968.7208346536263</v>
      </c>
      <c r="H36" s="48">
        <v>110.99514205635825</v>
      </c>
    </row>
    <row r="37" spans="1:8">
      <c r="A37">
        <v>3190</v>
      </c>
      <c r="B37" s="45" t="s">
        <v>96</v>
      </c>
      <c r="C37" s="46">
        <v>12102</v>
      </c>
      <c r="D37" s="47">
        <v>1113.1693689852302</v>
      </c>
      <c r="E37" s="48">
        <v>91.982264831038705</v>
      </c>
      <c r="F37" s="50" t="s">
        <v>62</v>
      </c>
      <c r="G37" s="47">
        <v>1113.1693689852302</v>
      </c>
      <c r="H37" s="48">
        <v>91.982264831038705</v>
      </c>
    </row>
    <row r="38" spans="1:8">
      <c r="A38">
        <v>3840</v>
      </c>
      <c r="B38" s="45" t="s">
        <v>97</v>
      </c>
      <c r="C38" s="46">
        <v>10579</v>
      </c>
      <c r="D38" s="47">
        <v>1135.2467514869238</v>
      </c>
      <c r="E38" s="48">
        <v>107.31134809404705</v>
      </c>
      <c r="F38" s="50" t="s">
        <v>62</v>
      </c>
      <c r="G38" s="47">
        <v>1135.2467514869238</v>
      </c>
      <c r="H38" s="48">
        <v>107.31134809404705</v>
      </c>
    </row>
    <row r="39" spans="1:8">
      <c r="A39">
        <v>2880</v>
      </c>
      <c r="B39" s="45" t="s">
        <v>98</v>
      </c>
      <c r="C39" s="46">
        <v>21039</v>
      </c>
      <c r="D39" s="47">
        <v>2650.6735157891467</v>
      </c>
      <c r="E39" s="48">
        <v>125.98856959879969</v>
      </c>
      <c r="F39" s="49">
        <v>1.0250684252195901</v>
      </c>
      <c r="G39" s="47">
        <v>2542.9063425123086</v>
      </c>
      <c r="H39" s="48">
        <v>120.86631220648836</v>
      </c>
    </row>
    <row r="40" spans="1:8">
      <c r="A40">
        <v>2150</v>
      </c>
      <c r="B40" s="45" t="s">
        <v>99</v>
      </c>
      <c r="C40" s="46">
        <v>10540</v>
      </c>
      <c r="D40" s="47">
        <v>1288.2871506448789</v>
      </c>
      <c r="E40" s="48">
        <v>122.22838241412514</v>
      </c>
      <c r="F40" s="49">
        <v>1.29811632098334</v>
      </c>
      <c r="G40" s="47">
        <v>975.4395500095178</v>
      </c>
      <c r="H40" s="48">
        <v>92.546446869973224</v>
      </c>
    </row>
    <row r="41" spans="1:8">
      <c r="A41">
        <v>3370</v>
      </c>
      <c r="B41" s="45" t="s">
        <v>100</v>
      </c>
      <c r="C41" s="46">
        <v>8132</v>
      </c>
      <c r="D41" s="47">
        <v>830.59982173094465</v>
      </c>
      <c r="E41" s="48">
        <v>102.13967311005223</v>
      </c>
      <c r="F41" s="50" t="s">
        <v>62</v>
      </c>
      <c r="G41" s="47">
        <v>830.59982173094465</v>
      </c>
      <c r="H41" s="48">
        <v>102.13967311005223</v>
      </c>
    </row>
    <row r="42" spans="1:8">
      <c r="A42">
        <v>9660</v>
      </c>
      <c r="B42" s="45" t="s">
        <v>101</v>
      </c>
      <c r="C42" s="46">
        <v>14787</v>
      </c>
      <c r="D42" s="47">
        <v>1902.3642731106097</v>
      </c>
      <c r="E42" s="48">
        <v>128.65113093329342</v>
      </c>
      <c r="F42" s="50" t="s">
        <v>62</v>
      </c>
      <c r="G42" s="47">
        <v>1902.3642731106097</v>
      </c>
      <c r="H42" s="48">
        <v>128.65113093329342</v>
      </c>
    </row>
    <row r="43" spans="1:8">
      <c r="A43">
        <v>2930</v>
      </c>
      <c r="B43" s="45" t="s">
        <v>102</v>
      </c>
      <c r="C43" s="46">
        <v>37673</v>
      </c>
      <c r="D43" s="47">
        <v>5325.4293210858177</v>
      </c>
      <c r="E43" s="48">
        <v>141.35931094114665</v>
      </c>
      <c r="F43" s="49">
        <v>1.0766370130520699</v>
      </c>
      <c r="G43" s="47">
        <v>4873.1419562911269</v>
      </c>
      <c r="H43" s="48">
        <v>129.35370042978067</v>
      </c>
    </row>
    <row r="44" spans="1:8">
      <c r="A44">
        <v>2960</v>
      </c>
      <c r="B44" s="45" t="s">
        <v>103</v>
      </c>
      <c r="C44" s="46">
        <v>28534</v>
      </c>
      <c r="D44" s="47">
        <v>3420.2405237666962</v>
      </c>
      <c r="E44" s="48">
        <v>119.8654420609342</v>
      </c>
      <c r="F44" s="49">
        <v>1.01727660498776</v>
      </c>
      <c r="G44" s="47">
        <v>3303.4653343280556</v>
      </c>
      <c r="H44" s="48">
        <v>115.77294926501914</v>
      </c>
    </row>
    <row r="45" spans="1:8">
      <c r="A45">
        <v>8450</v>
      </c>
      <c r="B45" s="45" t="s">
        <v>104</v>
      </c>
      <c r="C45" s="46">
        <v>17360</v>
      </c>
      <c r="D45" s="47">
        <v>3315.9198363562714</v>
      </c>
      <c r="E45" s="48">
        <v>191.0092071633797</v>
      </c>
      <c r="F45" s="49">
        <v>1.4652862998814</v>
      </c>
      <c r="G45" s="47">
        <v>2238.1953617292743</v>
      </c>
      <c r="H45" s="48">
        <v>128.92830424707802</v>
      </c>
    </row>
    <row r="46" spans="1:8">
      <c r="A46">
        <v>3960</v>
      </c>
      <c r="B46" s="45" t="s">
        <v>105</v>
      </c>
      <c r="C46" s="46">
        <v>15785</v>
      </c>
      <c r="D46" s="47">
        <v>1856.3084177352387</v>
      </c>
      <c r="E46" s="48">
        <v>117.59951965380036</v>
      </c>
      <c r="F46" s="49">
        <v>1.0026745862736699</v>
      </c>
      <c r="G46" s="47">
        <v>1818.4174855533377</v>
      </c>
      <c r="H46" s="48">
        <v>115.19908049118389</v>
      </c>
    </row>
    <row r="47" spans="1:8">
      <c r="A47">
        <v>8000</v>
      </c>
      <c r="B47" s="45" t="s">
        <v>106</v>
      </c>
      <c r="C47" s="46">
        <v>118053</v>
      </c>
      <c r="D47" s="47">
        <v>22210.871748869064</v>
      </c>
      <c r="E47" s="48">
        <v>188.14322167898371</v>
      </c>
      <c r="F47" s="49">
        <v>1.14362516651908</v>
      </c>
      <c r="G47" s="47">
        <v>19205.476272311083</v>
      </c>
      <c r="H47" s="48">
        <v>162.68520302161812</v>
      </c>
    </row>
    <row r="48" spans="1:8">
      <c r="A48">
        <v>9255</v>
      </c>
      <c r="B48" s="45" t="s">
        <v>107</v>
      </c>
      <c r="C48" s="46">
        <v>14469</v>
      </c>
      <c r="D48" s="47">
        <v>1830.0899123985537</v>
      </c>
      <c r="E48" s="48">
        <v>126.48351042909349</v>
      </c>
      <c r="F48" s="49">
        <v>1.01314613703317</v>
      </c>
      <c r="G48" s="47">
        <v>1776.4623820907632</v>
      </c>
      <c r="H48" s="48">
        <v>122.77713609031468</v>
      </c>
    </row>
    <row r="49" spans="1:8">
      <c r="A49">
        <v>8340</v>
      </c>
      <c r="B49" s="45" t="s">
        <v>108</v>
      </c>
      <c r="C49" s="46">
        <v>10907</v>
      </c>
      <c r="D49" s="47">
        <v>1815.9880354918116</v>
      </c>
      <c r="E49" s="48">
        <v>166.49748193745407</v>
      </c>
      <c r="F49" s="50" t="s">
        <v>62</v>
      </c>
      <c r="G49" s="47">
        <v>1815.9880354918116</v>
      </c>
      <c r="H49" s="48">
        <v>166.49748193745407</v>
      </c>
    </row>
    <row r="50" spans="1:8">
      <c r="A50">
        <v>8420</v>
      </c>
      <c r="B50" s="45" t="s">
        <v>109</v>
      </c>
      <c r="C50" s="46">
        <v>12622</v>
      </c>
      <c r="D50" s="47">
        <v>3013.9143802124918</v>
      </c>
      <c r="E50" s="48">
        <v>238.7826319293687</v>
      </c>
      <c r="F50" s="49">
        <v>2.0807326296975499</v>
      </c>
      <c r="G50" s="47">
        <v>1435.7947567892259</v>
      </c>
      <c r="H50" s="48">
        <v>113.7533478679469</v>
      </c>
    </row>
    <row r="51" spans="1:8">
      <c r="A51">
        <v>8660</v>
      </c>
      <c r="B51" s="45" t="s">
        <v>110</v>
      </c>
      <c r="C51" s="46">
        <v>10811</v>
      </c>
      <c r="D51" s="47">
        <v>2530.4601718806252</v>
      </c>
      <c r="E51" s="48">
        <v>234.06346978823655</v>
      </c>
      <c r="F51" s="49">
        <v>1.9361863862761699</v>
      </c>
      <c r="G51" s="47">
        <v>1295.2472023229543</v>
      </c>
      <c r="H51" s="48">
        <v>119.8082695701558</v>
      </c>
    </row>
    <row r="52" spans="1:8">
      <c r="A52">
        <v>9840</v>
      </c>
      <c r="B52" s="45" t="s">
        <v>111</v>
      </c>
      <c r="C52" s="46">
        <v>10367</v>
      </c>
      <c r="D52" s="47">
        <v>1559.1911776788863</v>
      </c>
      <c r="E52" s="48">
        <v>150.39945767135009</v>
      </c>
      <c r="F52" s="50" t="s">
        <v>62</v>
      </c>
      <c r="G52" s="47">
        <v>1559.1911776788863</v>
      </c>
      <c r="H52" s="48">
        <v>150.39945767135009</v>
      </c>
    </row>
    <row r="53" spans="1:8">
      <c r="A53">
        <v>8540</v>
      </c>
      <c r="B53" s="45" t="s">
        <v>112</v>
      </c>
      <c r="C53" s="46">
        <v>11738</v>
      </c>
      <c r="D53" s="47">
        <v>1703.5077611261472</v>
      </c>
      <c r="E53" s="48">
        <v>145.12759934623847</v>
      </c>
      <c r="F53" s="50" t="s">
        <v>62</v>
      </c>
      <c r="G53" s="47">
        <v>1703.5077611261472</v>
      </c>
      <c r="H53" s="48">
        <v>145.12759934623847</v>
      </c>
    </row>
    <row r="54" spans="1:8">
      <c r="A54">
        <v>9800</v>
      </c>
      <c r="B54" s="45" t="s">
        <v>113</v>
      </c>
      <c r="C54" s="46">
        <v>30667</v>
      </c>
      <c r="D54" s="47">
        <v>4636.9914621277521</v>
      </c>
      <c r="E54" s="48">
        <v>151.20459980199405</v>
      </c>
      <c r="F54" s="49">
        <v>1.03798454130379</v>
      </c>
      <c r="G54" s="47">
        <v>4405.4856484241773</v>
      </c>
      <c r="H54" s="48">
        <v>143.65557923579669</v>
      </c>
    </row>
    <row r="55" spans="1:8">
      <c r="A55">
        <v>9470</v>
      </c>
      <c r="B55" s="45" t="s">
        <v>114</v>
      </c>
      <c r="C55" s="46">
        <v>19688</v>
      </c>
      <c r="D55" s="47">
        <v>2455.1187789275505</v>
      </c>
      <c r="E55" s="48">
        <v>124.70127889717344</v>
      </c>
      <c r="F55" s="49">
        <v>1.07376596201333</v>
      </c>
      <c r="G55" s="47">
        <v>2248.0923081914875</v>
      </c>
      <c r="H55" s="48">
        <v>114.18591569440713</v>
      </c>
    </row>
    <row r="56" spans="1:8">
      <c r="A56">
        <v>9200</v>
      </c>
      <c r="B56" s="45" t="s">
        <v>115</v>
      </c>
      <c r="C56" s="46">
        <v>45367</v>
      </c>
      <c r="D56" s="47">
        <v>5650.9967025907235</v>
      </c>
      <c r="E56" s="48">
        <v>124.56183354841015</v>
      </c>
      <c r="F56" s="49">
        <v>1.0861329572464899</v>
      </c>
      <c r="G56" s="47">
        <v>5115.463961323373</v>
      </c>
      <c r="H56" s="48">
        <v>112.75737785887038</v>
      </c>
    </row>
    <row r="57" spans="1:8">
      <c r="A57">
        <v>8720</v>
      </c>
      <c r="B57" s="45" t="s">
        <v>116</v>
      </c>
      <c r="C57" s="46">
        <v>8374</v>
      </c>
      <c r="D57" s="47">
        <v>1132.0161654174779</v>
      </c>
      <c r="E57" s="48">
        <v>135.18225046781441</v>
      </c>
      <c r="F57" s="50" t="s">
        <v>62</v>
      </c>
      <c r="G57" s="47">
        <v>1132.0161654174779</v>
      </c>
      <c r="H57" s="48">
        <v>135.18225046781441</v>
      </c>
    </row>
    <row r="58" spans="1:8">
      <c r="A58">
        <v>2480</v>
      </c>
      <c r="B58" s="45" t="s">
        <v>117</v>
      </c>
      <c r="C58" s="46">
        <v>9420</v>
      </c>
      <c r="D58" s="47">
        <v>805.10174184770028</v>
      </c>
      <c r="E58" s="48">
        <v>85.467276204639106</v>
      </c>
      <c r="F58" s="49">
        <v>1.03797777126968</v>
      </c>
      <c r="G58" s="47">
        <v>756.6558954719128</v>
      </c>
      <c r="H58" s="48">
        <v>80.324405039481192</v>
      </c>
    </row>
    <row r="59" spans="1:8">
      <c r="A59">
        <v>9070</v>
      </c>
      <c r="B59" s="45" t="s">
        <v>118</v>
      </c>
      <c r="C59" s="46">
        <v>17867</v>
      </c>
      <c r="D59" s="47">
        <v>2502.4096473028512</v>
      </c>
      <c r="E59" s="48">
        <v>140.05762843806184</v>
      </c>
      <c r="F59" s="50" t="s">
        <v>62</v>
      </c>
      <c r="G59" s="47">
        <v>2502.4096473028512</v>
      </c>
      <c r="H59" s="48">
        <v>140.05762843806184</v>
      </c>
    </row>
    <row r="60" spans="1:8">
      <c r="A60">
        <v>3590</v>
      </c>
      <c r="B60" s="45" t="s">
        <v>119</v>
      </c>
      <c r="C60" s="46">
        <v>18906</v>
      </c>
      <c r="D60" s="47">
        <v>1959.7695774280915</v>
      </c>
      <c r="E60" s="48">
        <v>103.65860453972768</v>
      </c>
      <c r="F60" s="49">
        <v>1.0267775209708301</v>
      </c>
      <c r="G60" s="47">
        <v>1870.1344359237794</v>
      </c>
      <c r="H60" s="48">
        <v>98.917509569648757</v>
      </c>
    </row>
    <row r="61" spans="1:8">
      <c r="A61">
        <v>3290</v>
      </c>
      <c r="B61" s="45" t="s">
        <v>120</v>
      </c>
      <c r="C61" s="46">
        <v>23538</v>
      </c>
      <c r="D61" s="47">
        <v>3693.7282466678521</v>
      </c>
      <c r="E61" s="48">
        <v>156.9261724304466</v>
      </c>
      <c r="F61" s="49">
        <v>1.07214400800947</v>
      </c>
      <c r="G61" s="47">
        <v>3399.2439194491203</v>
      </c>
      <c r="H61" s="48">
        <v>144.4151550449962</v>
      </c>
    </row>
    <row r="62" spans="1:8">
      <c r="A62">
        <v>8600</v>
      </c>
      <c r="B62" s="45" t="s">
        <v>121</v>
      </c>
      <c r="C62" s="46">
        <v>16551</v>
      </c>
      <c r="D62" s="47">
        <v>2348.8141419661665</v>
      </c>
      <c r="E62" s="48">
        <v>141.91372980280144</v>
      </c>
      <c r="F62" s="49">
        <v>1.00158103217253</v>
      </c>
      <c r="G62" s="47">
        <v>2310.5309761910148</v>
      </c>
      <c r="H62" s="48">
        <v>139.60068734161169</v>
      </c>
    </row>
    <row r="63" spans="1:8">
      <c r="A63">
        <v>1700</v>
      </c>
      <c r="B63" s="45" t="s">
        <v>122</v>
      </c>
      <c r="C63" s="46">
        <v>41450</v>
      </c>
      <c r="D63" s="47">
        <v>6082.6790487884473</v>
      </c>
      <c r="E63" s="48">
        <v>146.74738356546314</v>
      </c>
      <c r="F63" s="49">
        <v>1.0414173247635301</v>
      </c>
      <c r="G63" s="47">
        <v>5757.4920806713808</v>
      </c>
      <c r="H63" s="48">
        <v>138.90210086058821</v>
      </c>
    </row>
    <row r="64" spans="1:8">
      <c r="A64">
        <v>3650</v>
      </c>
      <c r="B64" s="45" t="s">
        <v>123</v>
      </c>
      <c r="C64" s="46">
        <v>20287</v>
      </c>
      <c r="D64" s="47">
        <v>3484.5880841681842</v>
      </c>
      <c r="E64" s="48">
        <v>171.76458245024816</v>
      </c>
      <c r="F64" s="49">
        <v>1.0080178282703101</v>
      </c>
      <c r="G64" s="47">
        <v>3414.7620245035541</v>
      </c>
      <c r="H64" s="48">
        <v>168.32267089779435</v>
      </c>
    </row>
    <row r="65" spans="1:8">
      <c r="A65">
        <v>1620</v>
      </c>
      <c r="B65" s="45" t="s">
        <v>124</v>
      </c>
      <c r="C65" s="46">
        <v>5372</v>
      </c>
      <c r="D65" s="47">
        <v>848.1419929093255</v>
      </c>
      <c r="E65" s="48">
        <v>157.88197932042544</v>
      </c>
      <c r="F65" s="49">
        <v>1.22590647354009</v>
      </c>
      <c r="G65" s="47">
        <v>682.68013756649066</v>
      </c>
      <c r="H65" s="48">
        <v>127.08118718661405</v>
      </c>
    </row>
    <row r="66" spans="1:8">
      <c r="A66">
        <v>2570</v>
      </c>
      <c r="B66" s="45" t="s">
        <v>125</v>
      </c>
      <c r="C66" s="46">
        <v>17292</v>
      </c>
      <c r="D66" s="47">
        <v>1865.7055579650141</v>
      </c>
      <c r="E66" s="48">
        <v>107.89414515180512</v>
      </c>
      <c r="F66" s="49">
        <v>1.05926058784759</v>
      </c>
      <c r="G66" s="47">
        <v>1727.1717847235134</v>
      </c>
      <c r="H66" s="48">
        <v>99.882707883617471</v>
      </c>
    </row>
    <row r="67" spans="1:8">
      <c r="A67">
        <v>2650</v>
      </c>
      <c r="B67" s="45" t="s">
        <v>126</v>
      </c>
      <c r="C67" s="46">
        <v>21578</v>
      </c>
      <c r="D67" s="47">
        <v>3060.2602812727896</v>
      </c>
      <c r="E67" s="48">
        <v>141.82316624676938</v>
      </c>
      <c r="F67" s="49">
        <v>1.087877659323</v>
      </c>
      <c r="G67" s="47">
        <v>2771.5542957986127</v>
      </c>
      <c r="H67" s="48">
        <v>128.4435209842716</v>
      </c>
    </row>
    <row r="68" spans="1:8">
      <c r="A68">
        <v>9900</v>
      </c>
      <c r="B68" s="45" t="s">
        <v>127</v>
      </c>
      <c r="C68" s="46">
        <v>20561</v>
      </c>
      <c r="D68" s="47">
        <v>3682.8823823917796</v>
      </c>
      <c r="E68" s="48">
        <v>179.11980849140508</v>
      </c>
      <c r="F68" s="49">
        <v>1.0881235846594199</v>
      </c>
      <c r="G68" s="47">
        <v>3345.0814331345168</v>
      </c>
      <c r="H68" s="48">
        <v>162.69060031781123</v>
      </c>
    </row>
    <row r="69" spans="1:8">
      <c r="A69">
        <v>9420</v>
      </c>
      <c r="B69" s="45" t="s">
        <v>128</v>
      </c>
      <c r="C69" s="46">
        <v>19720</v>
      </c>
      <c r="D69" s="47">
        <v>2194.8797334646124</v>
      </c>
      <c r="E69" s="48">
        <v>111.30221772132924</v>
      </c>
      <c r="F69" s="50" t="s">
        <v>62</v>
      </c>
      <c r="G69" s="47">
        <v>2194.8797334646124</v>
      </c>
      <c r="H69" s="48">
        <v>111.30221772132924</v>
      </c>
    </row>
    <row r="70" spans="1:8">
      <c r="A70">
        <v>2910</v>
      </c>
      <c r="B70" s="45" t="s">
        <v>129</v>
      </c>
      <c r="C70" s="46">
        <v>18615</v>
      </c>
      <c r="D70" s="47">
        <v>2068.4677096066816</v>
      </c>
      <c r="E70" s="48">
        <v>111.11832982039655</v>
      </c>
      <c r="F70" s="49">
        <v>1.01080269528856</v>
      </c>
      <c r="G70" s="47">
        <v>2007.8290347461141</v>
      </c>
      <c r="H70" s="48">
        <v>107.86081304034994</v>
      </c>
    </row>
    <row r="71" spans="1:8">
      <c r="A71">
        <v>9940</v>
      </c>
      <c r="B71" s="45" t="s">
        <v>130</v>
      </c>
      <c r="C71" s="46">
        <v>34692</v>
      </c>
      <c r="D71" s="47">
        <v>5401.3580874926129</v>
      </c>
      <c r="E71" s="48">
        <v>155.69462952532609</v>
      </c>
      <c r="F71" s="50" t="s">
        <v>62</v>
      </c>
      <c r="G71" s="47">
        <v>5401.3580874926129</v>
      </c>
      <c r="H71" s="48">
        <v>155.69462952532609</v>
      </c>
    </row>
    <row r="72" spans="1:8">
      <c r="A72">
        <v>1570</v>
      </c>
      <c r="B72" s="45" t="s">
        <v>131</v>
      </c>
      <c r="C72" s="46">
        <v>8670</v>
      </c>
      <c r="D72" s="47">
        <v>1105.4324948853036</v>
      </c>
      <c r="E72" s="48">
        <v>127.50086446197272</v>
      </c>
      <c r="F72" s="51" t="s">
        <v>62</v>
      </c>
      <c r="G72" s="47">
        <v>1105.4324948853036</v>
      </c>
      <c r="H72" s="48">
        <v>127.50086446197272</v>
      </c>
    </row>
    <row r="73" spans="1:8">
      <c r="A73">
        <v>9890</v>
      </c>
      <c r="B73" s="45" t="s">
        <v>132</v>
      </c>
      <c r="C73" s="46">
        <v>12680</v>
      </c>
      <c r="D73" s="47">
        <v>2041.9487353109171</v>
      </c>
      <c r="E73" s="48">
        <v>161.03696650717012</v>
      </c>
      <c r="F73" s="50" t="s">
        <v>62</v>
      </c>
      <c r="G73" s="47">
        <v>2041.9487353109171</v>
      </c>
      <c r="H73" s="48">
        <v>161.03696650717012</v>
      </c>
    </row>
    <row r="74" spans="1:8">
      <c r="A74">
        <v>2440</v>
      </c>
      <c r="B74" s="45" t="s">
        <v>133</v>
      </c>
      <c r="C74" s="46">
        <v>39225</v>
      </c>
      <c r="D74" s="47">
        <v>3391.2776161333377</v>
      </c>
      <c r="E74" s="48">
        <v>86.45704566305514</v>
      </c>
      <c r="F74" s="49">
        <v>1.06149979881482</v>
      </c>
      <c r="G74" s="47">
        <v>3117.4815140754399</v>
      </c>
      <c r="H74" s="48">
        <v>79.476902844498156</v>
      </c>
    </row>
    <row r="75" spans="1:8">
      <c r="A75">
        <v>3450</v>
      </c>
      <c r="B75" s="45" t="s">
        <v>134</v>
      </c>
      <c r="C75" s="46">
        <v>5970</v>
      </c>
      <c r="D75" s="47">
        <v>550.24720582067619</v>
      </c>
      <c r="E75" s="48">
        <v>92.168711192743075</v>
      </c>
      <c r="F75" s="50" t="s">
        <v>62</v>
      </c>
      <c r="G75" s="47">
        <v>550.24720582067619</v>
      </c>
      <c r="H75" s="48">
        <v>92.168711192743075</v>
      </c>
    </row>
    <row r="76" spans="1:8">
      <c r="A76">
        <v>3600</v>
      </c>
      <c r="B76" s="45" t="s">
        <v>135</v>
      </c>
      <c r="C76" s="46">
        <v>65691</v>
      </c>
      <c r="D76" s="47">
        <v>8183.6592029423864</v>
      </c>
      <c r="E76" s="48">
        <v>124.57808836739258</v>
      </c>
      <c r="F76" s="49">
        <v>1.07446673836522</v>
      </c>
      <c r="G76" s="47">
        <v>7488.5631287592523</v>
      </c>
      <c r="H76" s="48">
        <v>113.99678995234129</v>
      </c>
    </row>
    <row r="77" spans="1:8">
      <c r="A77">
        <v>9000</v>
      </c>
      <c r="B77" s="45" t="s">
        <v>136</v>
      </c>
      <c r="C77" s="46">
        <v>257029</v>
      </c>
      <c r="D77" s="47">
        <v>42892.595303330418</v>
      </c>
      <c r="E77" s="48">
        <v>166.87842734995044</v>
      </c>
      <c r="F77" s="49">
        <v>1.2623372853297599</v>
      </c>
      <c r="G77" s="47">
        <v>33552.685555774951</v>
      </c>
      <c r="H77" s="48">
        <v>130.54046646788865</v>
      </c>
    </row>
    <row r="78" spans="1:8">
      <c r="A78">
        <v>9500</v>
      </c>
      <c r="B78" s="45" t="s">
        <v>137</v>
      </c>
      <c r="C78" s="46">
        <v>33136</v>
      </c>
      <c r="D78" s="47">
        <v>4284.791423127961</v>
      </c>
      <c r="E78" s="48">
        <v>129.30925347440734</v>
      </c>
      <c r="F78" s="49">
        <v>1.02462168073407</v>
      </c>
      <c r="G78" s="47">
        <v>4114.1624067332996</v>
      </c>
      <c r="H78" s="48">
        <v>124.15989880291222</v>
      </c>
    </row>
    <row r="79" spans="1:8">
      <c r="A79">
        <v>3890</v>
      </c>
      <c r="B79" s="45" t="s">
        <v>138</v>
      </c>
      <c r="C79" s="46">
        <v>8377</v>
      </c>
      <c r="D79" s="47">
        <v>922.55744240532749</v>
      </c>
      <c r="E79" s="48">
        <v>110.12981286920466</v>
      </c>
      <c r="F79" s="50" t="s">
        <v>62</v>
      </c>
      <c r="G79" s="47">
        <v>922.55744240532749</v>
      </c>
      <c r="H79" s="48">
        <v>110.12981286920466</v>
      </c>
    </row>
    <row r="80" spans="1:8">
      <c r="A80">
        <v>8470</v>
      </c>
      <c r="B80" s="45" t="s">
        <v>139</v>
      </c>
      <c r="C80" s="46">
        <v>11851</v>
      </c>
      <c r="D80" s="47">
        <v>2003.8701943351482</v>
      </c>
      <c r="E80" s="48">
        <v>169.08870089740512</v>
      </c>
      <c r="F80" s="49">
        <v>1.02272480993688</v>
      </c>
      <c r="G80" s="47">
        <v>1935.0992376161712</v>
      </c>
      <c r="H80" s="48">
        <v>163.28573433601983</v>
      </c>
    </row>
    <row r="81" spans="1:8">
      <c r="A81">
        <v>3380</v>
      </c>
      <c r="B81" s="45" t="s">
        <v>140</v>
      </c>
      <c r="C81" s="46">
        <v>5305</v>
      </c>
      <c r="D81" s="47">
        <v>506.66780684735136</v>
      </c>
      <c r="E81" s="48">
        <v>95.507597897709971</v>
      </c>
      <c r="F81" s="50" t="s">
        <v>62</v>
      </c>
      <c r="G81" s="47">
        <v>506.66780684735136</v>
      </c>
      <c r="H81" s="48">
        <v>95.507597897709971</v>
      </c>
    </row>
    <row r="82" spans="1:8">
      <c r="A82">
        <v>1755</v>
      </c>
      <c r="B82" s="45" t="s">
        <v>141</v>
      </c>
      <c r="C82" s="46">
        <v>9212</v>
      </c>
      <c r="D82" s="47">
        <v>1298.6635373567956</v>
      </c>
      <c r="E82" s="48">
        <v>140.97519945253967</v>
      </c>
      <c r="F82" s="50" t="s">
        <v>62</v>
      </c>
      <c r="G82" s="47">
        <v>1298.6635373567956</v>
      </c>
      <c r="H82" s="48">
        <v>140.97519945253967</v>
      </c>
    </row>
    <row r="83" spans="1:8">
      <c r="A83">
        <v>1850</v>
      </c>
      <c r="B83" s="45" t="s">
        <v>142</v>
      </c>
      <c r="C83" s="46">
        <v>36742</v>
      </c>
      <c r="D83" s="47">
        <v>5857.7203625231641</v>
      </c>
      <c r="E83" s="48">
        <v>159.42845687559642</v>
      </c>
      <c r="F83" s="49">
        <v>1.14727739117731</v>
      </c>
      <c r="G83" s="47">
        <v>5038.7500394022663</v>
      </c>
      <c r="H83" s="48">
        <v>137.13869793158418</v>
      </c>
    </row>
    <row r="84" spans="1:8">
      <c r="A84">
        <v>2280</v>
      </c>
      <c r="B84" s="45" t="s">
        <v>143</v>
      </c>
      <c r="C84" s="46">
        <v>11204</v>
      </c>
      <c r="D84" s="47">
        <v>972.98945728892079</v>
      </c>
      <c r="E84" s="48">
        <v>86.843043313898676</v>
      </c>
      <c r="F84" s="51" t="s">
        <v>62</v>
      </c>
      <c r="G84" s="47">
        <v>972.98945728892079</v>
      </c>
      <c r="H84" s="48">
        <v>86.843043313898676</v>
      </c>
    </row>
    <row r="85" spans="1:8">
      <c r="A85">
        <v>3150</v>
      </c>
      <c r="B85" s="45" t="s">
        <v>144</v>
      </c>
      <c r="C85" s="46">
        <v>14296</v>
      </c>
      <c r="D85" s="47">
        <v>1311.0429394325608</v>
      </c>
      <c r="E85" s="48">
        <v>91.706976737028612</v>
      </c>
      <c r="F85" s="50" t="s">
        <v>62</v>
      </c>
      <c r="G85" s="47">
        <v>1311.0429394325608</v>
      </c>
      <c r="H85" s="48">
        <v>91.706976737028612</v>
      </c>
    </row>
    <row r="86" spans="1:8">
      <c r="A86">
        <v>9450</v>
      </c>
      <c r="B86" s="45" t="s">
        <v>145</v>
      </c>
      <c r="C86" s="46">
        <v>18117</v>
      </c>
      <c r="D86" s="47">
        <v>2055.15072962365</v>
      </c>
      <c r="E86" s="48">
        <v>113.43769551380747</v>
      </c>
      <c r="F86" s="51" t="s">
        <v>62</v>
      </c>
      <c r="G86" s="47">
        <v>2055.15072962365</v>
      </c>
      <c r="H86" s="48">
        <v>113.43769551380747</v>
      </c>
    </row>
    <row r="87" spans="1:8">
      <c r="A87">
        <v>3545</v>
      </c>
      <c r="B87" s="45" t="s">
        <v>146</v>
      </c>
      <c r="C87" s="46">
        <v>9566</v>
      </c>
      <c r="D87" s="47">
        <v>1317.3892219230468</v>
      </c>
      <c r="E87" s="48">
        <v>137.71578736389785</v>
      </c>
      <c r="F87" s="50" t="s">
        <v>62</v>
      </c>
      <c r="G87" s="47">
        <v>1317.3892219230468</v>
      </c>
      <c r="H87" s="48">
        <v>137.71578736389785</v>
      </c>
    </row>
    <row r="88" spans="1:8">
      <c r="A88">
        <v>1500</v>
      </c>
      <c r="B88" s="45" t="s">
        <v>147</v>
      </c>
      <c r="C88" s="46">
        <v>38289</v>
      </c>
      <c r="D88" s="47">
        <v>5585.9791959242666</v>
      </c>
      <c r="E88" s="48">
        <v>145.88992128089703</v>
      </c>
      <c r="F88" s="49">
        <v>1.10354102041253</v>
      </c>
      <c r="G88" s="47">
        <v>4989.2717154653446</v>
      </c>
      <c r="H88" s="48">
        <v>130.30561559365208</v>
      </c>
    </row>
    <row r="89" spans="1:8">
      <c r="A89">
        <v>3945</v>
      </c>
      <c r="B89" s="45" t="s">
        <v>148</v>
      </c>
      <c r="C89" s="46">
        <v>10618</v>
      </c>
      <c r="D89" s="47">
        <v>1294.1783523289682</v>
      </c>
      <c r="E89" s="48">
        <v>121.88532231389793</v>
      </c>
      <c r="F89" s="51" t="s">
        <v>62</v>
      </c>
      <c r="G89" s="47">
        <v>1294.1783523289682</v>
      </c>
      <c r="H89" s="48">
        <v>121.88532231389793</v>
      </c>
    </row>
    <row r="90" spans="1:8">
      <c r="A90">
        <v>9220</v>
      </c>
      <c r="B90" s="45" t="s">
        <v>149</v>
      </c>
      <c r="C90" s="46">
        <v>24702</v>
      </c>
      <c r="D90" s="47">
        <v>3219.3977179534918</v>
      </c>
      <c r="E90" s="48">
        <v>130.32943559037696</v>
      </c>
      <c r="F90" s="49">
        <v>1.0366924530908701</v>
      </c>
      <c r="G90" s="47">
        <v>3055.5956981798709</v>
      </c>
      <c r="H90" s="48">
        <v>123.69831180389728</v>
      </c>
    </row>
    <row r="91" spans="1:8">
      <c r="A91">
        <v>3930</v>
      </c>
      <c r="B91" s="45" t="s">
        <v>150</v>
      </c>
      <c r="C91" s="46">
        <v>14356</v>
      </c>
      <c r="D91" s="47">
        <v>1994.3374791895524</v>
      </c>
      <c r="E91" s="48">
        <v>138.92013647182728</v>
      </c>
      <c r="F91" s="50" t="s">
        <v>62</v>
      </c>
      <c r="G91" s="47">
        <v>1994.3374791895524</v>
      </c>
      <c r="H91" s="48">
        <v>138.92013647182728</v>
      </c>
    </row>
    <row r="92" spans="1:8">
      <c r="A92">
        <v>8530</v>
      </c>
      <c r="B92" s="45" t="s">
        <v>151</v>
      </c>
      <c r="C92" s="46">
        <v>27536</v>
      </c>
      <c r="D92" s="47">
        <v>3928.0423791420671</v>
      </c>
      <c r="E92" s="48">
        <v>142.65116135757071</v>
      </c>
      <c r="F92" s="49">
        <v>1.0173452286864899</v>
      </c>
      <c r="G92" s="47">
        <v>3804.4391332106302</v>
      </c>
      <c r="H92" s="48">
        <v>138.16237409974687</v>
      </c>
    </row>
    <row r="93" spans="1:8">
      <c r="A93">
        <v>3500</v>
      </c>
      <c r="B93" s="45" t="s">
        <v>152</v>
      </c>
      <c r="C93" s="46">
        <v>76685</v>
      </c>
      <c r="D93" s="47">
        <v>8779.3422710818359</v>
      </c>
      <c r="E93" s="48">
        <v>114.48578302251855</v>
      </c>
      <c r="F93" s="49">
        <v>1.12659543780839</v>
      </c>
      <c r="G93" s="47">
        <v>7650.3878062622607</v>
      </c>
      <c r="H93" s="48">
        <v>99.763810474828986</v>
      </c>
    </row>
    <row r="94" spans="1:8">
      <c r="A94">
        <v>3940</v>
      </c>
      <c r="B94" s="45" t="s">
        <v>153</v>
      </c>
      <c r="C94" s="46">
        <v>12294</v>
      </c>
      <c r="D94" s="47">
        <v>1310.5930962076036</v>
      </c>
      <c r="E94" s="48">
        <v>106.60428633541594</v>
      </c>
      <c r="F94" s="50" t="s">
        <v>62</v>
      </c>
      <c r="G94" s="47">
        <v>1310.5930962076036</v>
      </c>
      <c r="H94" s="48">
        <v>106.60428633541594</v>
      </c>
    </row>
    <row r="95" spans="1:8">
      <c r="A95">
        <v>3870</v>
      </c>
      <c r="B95" s="45" t="s">
        <v>154</v>
      </c>
      <c r="C95" s="46">
        <v>7205</v>
      </c>
      <c r="D95" s="47">
        <v>1055.8952324854224</v>
      </c>
      <c r="E95" s="48">
        <v>146.55034455037091</v>
      </c>
      <c r="F95" s="50" t="s">
        <v>62</v>
      </c>
      <c r="G95" s="47">
        <v>1055.8952324854224</v>
      </c>
      <c r="H95" s="48">
        <v>146.55034455037091</v>
      </c>
    </row>
    <row r="96" spans="1:8">
      <c r="A96">
        <v>2220</v>
      </c>
      <c r="B96" s="45" t="s">
        <v>155</v>
      </c>
      <c r="C96" s="46">
        <v>42110</v>
      </c>
      <c r="D96" s="47">
        <v>3506.5989861153562</v>
      </c>
      <c r="E96" s="48">
        <v>83.272357779989449</v>
      </c>
      <c r="F96" s="49">
        <v>1.00984798343973</v>
      </c>
      <c r="G96" s="47">
        <v>3385.1540588871444</v>
      </c>
      <c r="H96" s="48">
        <v>80.388365207483844</v>
      </c>
    </row>
    <row r="97" spans="1:8">
      <c r="A97">
        <v>2620</v>
      </c>
      <c r="B97" s="45" t="s">
        <v>156</v>
      </c>
      <c r="C97" s="46">
        <v>11148</v>
      </c>
      <c r="D97" s="47">
        <v>1640.0292868490617</v>
      </c>
      <c r="E97" s="48">
        <v>147.11421661724629</v>
      </c>
      <c r="F97" s="49">
        <v>1.13576640851684</v>
      </c>
      <c r="G97" s="47">
        <v>1423.4476278543937</v>
      </c>
      <c r="H97" s="48">
        <v>127.68636776591259</v>
      </c>
    </row>
    <row r="98" spans="1:8">
      <c r="A98">
        <v>3020</v>
      </c>
      <c r="B98" s="45" t="s">
        <v>157</v>
      </c>
      <c r="C98" s="46">
        <v>21213</v>
      </c>
      <c r="D98" s="47">
        <v>1905.6115810844231</v>
      </c>
      <c r="E98" s="48">
        <v>89.832252914930606</v>
      </c>
      <c r="F98" s="50" t="s">
        <v>62</v>
      </c>
      <c r="G98" s="47">
        <v>1905.6115810844231</v>
      </c>
      <c r="H98" s="48">
        <v>89.832252914930606</v>
      </c>
    </row>
    <row r="99" spans="1:8">
      <c r="A99">
        <v>2200</v>
      </c>
      <c r="B99" s="45" t="s">
        <v>158</v>
      </c>
      <c r="C99" s="46">
        <v>27728</v>
      </c>
      <c r="D99" s="47">
        <v>2414.8161063644411</v>
      </c>
      <c r="E99" s="48">
        <v>87.089444112970327</v>
      </c>
      <c r="F99" s="49">
        <v>1.09206068972089</v>
      </c>
      <c r="G99" s="47">
        <v>2158.1218170231487</v>
      </c>
      <c r="H99" s="48">
        <v>77.831860106143566</v>
      </c>
    </row>
    <row r="100" spans="1:8">
      <c r="A100">
        <v>2270</v>
      </c>
      <c r="B100" s="45" t="s">
        <v>159</v>
      </c>
      <c r="C100" s="46">
        <v>8806</v>
      </c>
      <c r="D100" s="47">
        <v>764.99605166781828</v>
      </c>
      <c r="E100" s="48">
        <v>86.872138504181052</v>
      </c>
      <c r="F100" s="51" t="s">
        <v>62</v>
      </c>
      <c r="G100" s="47">
        <v>764.99605166781828</v>
      </c>
      <c r="H100" s="48">
        <v>86.872138504181052</v>
      </c>
    </row>
    <row r="101" spans="1:8">
      <c r="A101">
        <v>3540</v>
      </c>
      <c r="B101" s="45" t="s">
        <v>160</v>
      </c>
      <c r="C101" s="46">
        <v>12608</v>
      </c>
      <c r="D101" s="47">
        <v>1750.1250876025269</v>
      </c>
      <c r="E101" s="48">
        <v>138.81068270959128</v>
      </c>
      <c r="F101" s="49">
        <v>1.20957501427965</v>
      </c>
      <c r="G101" s="47">
        <v>1425.0831735529512</v>
      </c>
      <c r="H101" s="48">
        <v>113.03007404449168</v>
      </c>
    </row>
    <row r="102" spans="1:8">
      <c r="A102">
        <v>1540</v>
      </c>
      <c r="B102" s="45" t="s">
        <v>161</v>
      </c>
      <c r="C102" s="46">
        <v>6617</v>
      </c>
      <c r="D102" s="47">
        <v>1157.1979428669038</v>
      </c>
      <c r="E102" s="48">
        <v>174.8825665508393</v>
      </c>
      <c r="F102" s="50" t="s">
        <v>62</v>
      </c>
      <c r="G102" s="47">
        <v>1157.1979428669038</v>
      </c>
      <c r="H102" s="48">
        <v>174.8825665508393</v>
      </c>
    </row>
    <row r="103" spans="1:8">
      <c r="A103">
        <v>2230</v>
      </c>
      <c r="B103" s="45" t="s">
        <v>162</v>
      </c>
      <c r="C103" s="46">
        <v>14491</v>
      </c>
      <c r="D103" s="47">
        <v>1409.404943642784</v>
      </c>
      <c r="E103" s="48">
        <v>97.260709657220616</v>
      </c>
      <c r="F103" s="50" t="s">
        <v>62</v>
      </c>
      <c r="G103" s="47">
        <v>1409.404943642784</v>
      </c>
      <c r="H103" s="48">
        <v>97.260709657220616</v>
      </c>
    </row>
    <row r="104" spans="1:8">
      <c r="A104">
        <v>3717</v>
      </c>
      <c r="B104" s="45" t="s">
        <v>163</v>
      </c>
      <c r="C104">
        <v>89</v>
      </c>
      <c r="D104" s="47">
        <v>6.4662173062043866</v>
      </c>
      <c r="E104" s="48">
        <v>72.65412703600434</v>
      </c>
      <c r="F104" s="50" t="s">
        <v>62</v>
      </c>
      <c r="G104" s="47">
        <v>6.4662173062043866</v>
      </c>
      <c r="H104" s="48">
        <v>72.65412703600434</v>
      </c>
    </row>
    <row r="105" spans="1:8">
      <c r="A105">
        <v>9550</v>
      </c>
      <c r="B105" s="45" t="s">
        <v>164</v>
      </c>
      <c r="C105" s="46">
        <v>17550</v>
      </c>
      <c r="D105" s="47">
        <v>1871.6393789200786</v>
      </c>
      <c r="E105" s="48">
        <v>106.64611845698452</v>
      </c>
      <c r="F105" s="50" t="s">
        <v>62</v>
      </c>
      <c r="G105" s="47">
        <v>1871.6393789200786</v>
      </c>
      <c r="H105" s="48">
        <v>106.64611845698452</v>
      </c>
    </row>
    <row r="106" spans="1:8">
      <c r="A106">
        <v>3550</v>
      </c>
      <c r="B106" s="45" t="s">
        <v>165</v>
      </c>
      <c r="C106" s="46">
        <v>33011</v>
      </c>
      <c r="D106" s="47">
        <v>4171.3668819675613</v>
      </c>
      <c r="E106" s="48">
        <v>126.36293605063649</v>
      </c>
      <c r="F106" s="50" t="s">
        <v>62</v>
      </c>
      <c r="G106" s="47">
        <v>4171.3668819675613</v>
      </c>
      <c r="H106" s="48">
        <v>126.36293605063649</v>
      </c>
    </row>
    <row r="107" spans="1:8">
      <c r="A107">
        <v>8950</v>
      </c>
      <c r="B107" s="45" t="s">
        <v>166</v>
      </c>
      <c r="C107" s="46">
        <v>7827</v>
      </c>
      <c r="D107" s="47">
        <v>954.66366129957009</v>
      </c>
      <c r="E107" s="48">
        <v>121.97057126607514</v>
      </c>
      <c r="F107" s="49">
        <v>1.0228779705083</v>
      </c>
      <c r="G107" s="47">
        <v>917.30101444430943</v>
      </c>
      <c r="H107" s="48">
        <v>117.19701219423909</v>
      </c>
    </row>
    <row r="108" spans="1:8">
      <c r="A108">
        <v>3320</v>
      </c>
      <c r="B108" s="45" t="s">
        <v>167</v>
      </c>
      <c r="C108" s="46">
        <v>6891</v>
      </c>
      <c r="D108" s="47">
        <v>649.40724109049927</v>
      </c>
      <c r="E108" s="48">
        <v>94.23991308815836</v>
      </c>
      <c r="F108" s="50" t="s">
        <v>62</v>
      </c>
      <c r="G108" s="47">
        <v>649.40724109049927</v>
      </c>
      <c r="H108" s="48">
        <v>94.23991308815836</v>
      </c>
    </row>
    <row r="109" spans="1:8">
      <c r="A109">
        <v>1560</v>
      </c>
      <c r="B109" s="45" t="s">
        <v>168</v>
      </c>
      <c r="C109" s="46">
        <v>10915</v>
      </c>
      <c r="D109" s="47">
        <v>1533.4367741260771</v>
      </c>
      <c r="E109" s="48">
        <v>140.48893945268685</v>
      </c>
      <c r="F109" s="49">
        <v>1.04512862949525</v>
      </c>
      <c r="G109" s="47">
        <v>1445.3713709187655</v>
      </c>
      <c r="H109" s="48">
        <v>132.4206478166528</v>
      </c>
    </row>
    <row r="110" spans="1:8">
      <c r="A110">
        <v>3730</v>
      </c>
      <c r="B110" s="45" t="s">
        <v>169</v>
      </c>
      <c r="C110" s="46">
        <v>9643</v>
      </c>
      <c r="D110" s="47">
        <v>1161.1143312778529</v>
      </c>
      <c r="E110" s="48">
        <v>120.41007272403327</v>
      </c>
      <c r="F110" s="49">
        <v>1.00354630548701</v>
      </c>
      <c r="G110" s="47">
        <v>1136.9061833637218</v>
      </c>
      <c r="H110" s="48">
        <v>117.89963531719607</v>
      </c>
    </row>
    <row r="111" spans="1:8">
      <c r="A111">
        <v>3220</v>
      </c>
      <c r="B111" s="45" t="s">
        <v>170</v>
      </c>
      <c r="C111" s="46">
        <v>9935</v>
      </c>
      <c r="D111" s="47">
        <v>983.01929142854578</v>
      </c>
      <c r="E111" s="48">
        <v>98.945072111579847</v>
      </c>
      <c r="F111" s="50" t="s">
        <v>62</v>
      </c>
      <c r="G111" s="47">
        <v>983.01929142854578</v>
      </c>
      <c r="H111" s="48">
        <v>98.945072111579847</v>
      </c>
    </row>
    <row r="112" spans="1:8">
      <c r="A112">
        <v>8830</v>
      </c>
      <c r="B112" s="45" t="s">
        <v>171</v>
      </c>
      <c r="C112" s="46">
        <v>10016</v>
      </c>
      <c r="D112" s="47">
        <v>1484.5977701004847</v>
      </c>
      <c r="E112" s="48">
        <v>148.22262081674168</v>
      </c>
      <c r="F112" s="50" t="s">
        <v>62</v>
      </c>
      <c r="G112" s="47">
        <v>1484.5977701004847</v>
      </c>
      <c r="H112" s="48">
        <v>148.22262081674168</v>
      </c>
    </row>
    <row r="113" spans="1:8">
      <c r="A113">
        <v>2320</v>
      </c>
      <c r="B113" s="45" t="s">
        <v>172</v>
      </c>
      <c r="C113" s="46">
        <v>21183</v>
      </c>
      <c r="D113" s="47">
        <v>1919.4978112059271</v>
      </c>
      <c r="E113" s="48">
        <v>90.61501256696063</v>
      </c>
      <c r="F113" s="49">
        <v>1.02483588591668</v>
      </c>
      <c r="G113" s="47">
        <v>1829.7329609244903</v>
      </c>
      <c r="H113" s="48">
        <v>86.377423449204102</v>
      </c>
    </row>
    <row r="114" spans="1:8">
      <c r="A114">
        <v>9667</v>
      </c>
      <c r="B114" s="45" t="s">
        <v>173</v>
      </c>
      <c r="C114" s="46">
        <v>2000</v>
      </c>
      <c r="D114" s="47">
        <v>164.15465856639071</v>
      </c>
      <c r="E114" s="48">
        <v>82.077329283195354</v>
      </c>
      <c r="F114" s="50" t="s">
        <v>62</v>
      </c>
      <c r="G114" s="47">
        <v>164.15465856639071</v>
      </c>
      <c r="H114" s="48">
        <v>82.077329283195354</v>
      </c>
    </row>
    <row r="115" spans="1:8">
      <c r="A115">
        <v>3530</v>
      </c>
      <c r="B115" s="45" t="s">
        <v>174</v>
      </c>
      <c r="C115" s="46">
        <v>30592</v>
      </c>
      <c r="D115" s="47">
        <v>4944.5005374315124</v>
      </c>
      <c r="E115" s="48">
        <v>161.62724037106145</v>
      </c>
      <c r="F115" s="49">
        <v>1.06087205929563</v>
      </c>
      <c r="G115" s="47">
        <v>4600.4529549401286</v>
      </c>
      <c r="H115" s="48">
        <v>150.38091510656804</v>
      </c>
    </row>
    <row r="116" spans="1:8">
      <c r="A116">
        <v>8650</v>
      </c>
      <c r="B116" s="45" t="s">
        <v>175</v>
      </c>
      <c r="C116" s="46">
        <v>10037</v>
      </c>
      <c r="D116" s="47">
        <v>1373.3767090154317</v>
      </c>
      <c r="E116" s="48">
        <v>136.83139474100147</v>
      </c>
      <c r="F116" s="50" t="s">
        <v>62</v>
      </c>
      <c r="G116" s="47">
        <v>1373.3767090154317</v>
      </c>
      <c r="H116" s="48">
        <v>136.83139474100147</v>
      </c>
    </row>
    <row r="117" spans="1:8">
      <c r="A117">
        <v>2540</v>
      </c>
      <c r="B117" s="45" t="s">
        <v>176</v>
      </c>
      <c r="C117" s="46">
        <v>8141</v>
      </c>
      <c r="D117" s="47">
        <v>1004.7236526944935</v>
      </c>
      <c r="E117" s="48">
        <v>123.41526258377269</v>
      </c>
      <c r="F117" s="50" t="s">
        <v>62</v>
      </c>
      <c r="G117" s="47">
        <v>1004.7236526944935</v>
      </c>
      <c r="H117" s="48">
        <v>123.41526258377269</v>
      </c>
    </row>
    <row r="118" spans="1:8">
      <c r="A118">
        <v>3040</v>
      </c>
      <c r="B118" s="45" t="s">
        <v>177</v>
      </c>
      <c r="C118" s="46">
        <v>9743</v>
      </c>
      <c r="D118" s="47">
        <v>1059.7815642061723</v>
      </c>
      <c r="E118" s="48">
        <v>108.77363894141151</v>
      </c>
      <c r="F118" s="50" t="s">
        <v>62</v>
      </c>
      <c r="G118" s="47">
        <v>1059.7815642061723</v>
      </c>
      <c r="H118" s="48">
        <v>108.77363894141151</v>
      </c>
    </row>
    <row r="119" spans="1:8">
      <c r="A119">
        <v>2235</v>
      </c>
      <c r="B119" s="45" t="s">
        <v>178</v>
      </c>
      <c r="C119" s="46">
        <v>10255</v>
      </c>
      <c r="D119" s="47">
        <v>927.96883679916834</v>
      </c>
      <c r="E119" s="48">
        <v>90.489403880952551</v>
      </c>
      <c r="F119" s="49">
        <v>1.0228161106140701</v>
      </c>
      <c r="G119" s="47">
        <v>886.29030242372266</v>
      </c>
      <c r="H119" s="48">
        <v>86.425187949656035</v>
      </c>
    </row>
    <row r="120" spans="1:8">
      <c r="A120">
        <v>8480</v>
      </c>
      <c r="B120" s="45" t="s">
        <v>179</v>
      </c>
      <c r="C120" s="46">
        <v>13945</v>
      </c>
      <c r="D120" s="47">
        <v>2504.7975318541589</v>
      </c>
      <c r="E120" s="48">
        <v>179.61975846928351</v>
      </c>
      <c r="F120" s="51" t="s">
        <v>62</v>
      </c>
      <c r="G120" s="47">
        <v>2504.7975318541589</v>
      </c>
      <c r="H120" s="48">
        <v>179.61975846928351</v>
      </c>
    </row>
    <row r="121" spans="1:8">
      <c r="A121">
        <v>8900</v>
      </c>
      <c r="B121" s="45" t="s">
        <v>180</v>
      </c>
      <c r="C121" s="46">
        <v>34959</v>
      </c>
      <c r="D121" s="47">
        <v>4427.2827394112264</v>
      </c>
      <c r="E121" s="48">
        <v>126.64214478135034</v>
      </c>
      <c r="F121" s="49">
        <v>1.0724141304169601</v>
      </c>
      <c r="G121" s="47">
        <v>4060.1264721372972</v>
      </c>
      <c r="H121" s="48">
        <v>116.13966280892751</v>
      </c>
    </row>
    <row r="122" spans="1:8">
      <c r="A122">
        <v>8770</v>
      </c>
      <c r="B122" s="45" t="s">
        <v>181</v>
      </c>
      <c r="C122" s="46">
        <v>10792</v>
      </c>
      <c r="D122" s="47">
        <v>1557.1034176242442</v>
      </c>
      <c r="E122" s="48">
        <v>144.28311875687956</v>
      </c>
      <c r="F122" s="50" t="s">
        <v>62</v>
      </c>
      <c r="G122" s="47">
        <v>1557.1034176242442</v>
      </c>
      <c r="H122" s="48">
        <v>144.28311875687956</v>
      </c>
    </row>
    <row r="123" spans="1:8">
      <c r="A123">
        <v>8870</v>
      </c>
      <c r="B123" s="45" t="s">
        <v>182</v>
      </c>
      <c r="C123" s="46">
        <v>27550</v>
      </c>
      <c r="D123" s="47">
        <v>4028.0956717520321</v>
      </c>
      <c r="E123" s="48">
        <v>146.21036921060008</v>
      </c>
      <c r="F123" s="49">
        <v>1.00292906628544</v>
      </c>
      <c r="G123" s="47">
        <v>3958.8562476361458</v>
      </c>
      <c r="H123" s="48">
        <v>143.69714147499622</v>
      </c>
    </row>
    <row r="124" spans="1:8">
      <c r="A124">
        <v>8490</v>
      </c>
      <c r="B124" s="45" t="s">
        <v>183</v>
      </c>
      <c r="C124" s="46">
        <v>13862</v>
      </c>
      <c r="D124" s="47">
        <v>2266.3818685236542</v>
      </c>
      <c r="E124" s="48">
        <v>163.49602283390954</v>
      </c>
      <c r="F124" s="50" t="s">
        <v>62</v>
      </c>
      <c r="G124" s="47">
        <v>2266.3818685236542</v>
      </c>
      <c r="H124" s="48">
        <v>163.49602283390954</v>
      </c>
    </row>
    <row r="125" spans="1:8">
      <c r="A125">
        <v>2920</v>
      </c>
      <c r="B125" s="45" t="s">
        <v>184</v>
      </c>
      <c r="C125" s="46">
        <v>18336</v>
      </c>
      <c r="D125" s="47">
        <v>2077.3039497366699</v>
      </c>
      <c r="E125" s="48">
        <v>113.29100947516743</v>
      </c>
      <c r="F125" s="51" t="s">
        <v>62</v>
      </c>
      <c r="G125" s="47">
        <v>2077.3039497366699</v>
      </c>
      <c r="H125" s="48">
        <v>113.29100947516743</v>
      </c>
    </row>
    <row r="126" spans="1:8">
      <c r="A126">
        <v>1910</v>
      </c>
      <c r="B126" s="45" t="s">
        <v>185</v>
      </c>
      <c r="C126" s="46">
        <v>11689</v>
      </c>
      <c r="D126" s="47">
        <v>1309.1432369912704</v>
      </c>
      <c r="E126" s="48">
        <v>111.99788151178633</v>
      </c>
      <c r="F126" s="50" t="s">
        <v>62</v>
      </c>
      <c r="G126" s="47">
        <v>1309.1432369912704</v>
      </c>
      <c r="H126" s="48">
        <v>111.99788151178633</v>
      </c>
    </row>
    <row r="127" spans="1:8">
      <c r="A127">
        <v>2950</v>
      </c>
      <c r="B127" s="45" t="s">
        <v>186</v>
      </c>
      <c r="C127" s="46">
        <v>26745</v>
      </c>
      <c r="D127" s="47">
        <v>3710.95134667906</v>
      </c>
      <c r="E127" s="48">
        <v>138.75308830357301</v>
      </c>
      <c r="F127" s="49">
        <v>1.0016559209412501</v>
      </c>
      <c r="G127" s="47">
        <v>3648.9496278975976</v>
      </c>
      <c r="H127" s="48">
        <v>136.43483372210122</v>
      </c>
    </row>
    <row r="128" spans="1:8">
      <c r="A128">
        <v>1880</v>
      </c>
      <c r="B128" s="45" t="s">
        <v>187</v>
      </c>
      <c r="C128" s="46">
        <v>9370</v>
      </c>
      <c r="D128" s="47">
        <v>1509.4331253835405</v>
      </c>
      <c r="E128" s="48">
        <v>161.09211583602354</v>
      </c>
      <c r="F128" s="49">
        <v>1.0215873022803199</v>
      </c>
      <c r="G128" s="47">
        <v>1458.3462389112551</v>
      </c>
      <c r="H128" s="48">
        <v>155.63994011859711</v>
      </c>
    </row>
    <row r="129" spans="1:8">
      <c r="A129">
        <v>9970</v>
      </c>
      <c r="B129" s="45" t="s">
        <v>188</v>
      </c>
      <c r="C129" s="46">
        <v>6321</v>
      </c>
      <c r="D129" s="47">
        <v>941.02261339907784</v>
      </c>
      <c r="E129" s="48">
        <v>148.87242736894126</v>
      </c>
      <c r="F129" s="50" t="s">
        <v>62</v>
      </c>
      <c r="G129" s="47">
        <v>941.02261339907784</v>
      </c>
      <c r="H129" s="48">
        <v>148.87242736894126</v>
      </c>
    </row>
    <row r="130" spans="1:8">
      <c r="A130">
        <v>2460</v>
      </c>
      <c r="B130" s="45" t="s">
        <v>189</v>
      </c>
      <c r="C130" s="46">
        <v>18331</v>
      </c>
      <c r="D130" s="47">
        <v>1942.886488090254</v>
      </c>
      <c r="E130" s="48">
        <v>105.98911614697802</v>
      </c>
      <c r="F130" s="49">
        <v>1.09213269925332</v>
      </c>
      <c r="G130" s="47">
        <v>1743.8650095378603</v>
      </c>
      <c r="H130" s="48">
        <v>95.132017322451603</v>
      </c>
    </row>
    <row r="131" spans="1:8">
      <c r="A131">
        <v>3140</v>
      </c>
      <c r="B131" s="45" t="s">
        <v>190</v>
      </c>
      <c r="C131" s="46">
        <v>12831</v>
      </c>
      <c r="D131" s="47">
        <v>1322.7846770326796</v>
      </c>
      <c r="E131" s="48">
        <v>103.0928748369324</v>
      </c>
      <c r="F131" s="50" t="s">
        <v>62</v>
      </c>
      <c r="G131" s="47">
        <v>1322.7846770326796</v>
      </c>
      <c r="H131" s="48">
        <v>103.0928748369324</v>
      </c>
    </row>
    <row r="132" spans="1:8">
      <c r="A132">
        <v>3640</v>
      </c>
      <c r="B132" s="45" t="s">
        <v>191</v>
      </c>
      <c r="C132" s="46">
        <v>12309</v>
      </c>
      <c r="D132" s="47">
        <v>1424.8574811468518</v>
      </c>
      <c r="E132" s="48">
        <v>115.75737112249995</v>
      </c>
      <c r="F132" s="50" t="s">
        <v>62</v>
      </c>
      <c r="G132" s="47">
        <v>1424.8574811468518</v>
      </c>
      <c r="H132" s="48">
        <v>115.75737112249995</v>
      </c>
    </row>
    <row r="133" spans="1:8">
      <c r="A133">
        <v>9690</v>
      </c>
      <c r="B133" s="45" t="s">
        <v>192</v>
      </c>
      <c r="C133" s="46">
        <v>6445</v>
      </c>
      <c r="D133" s="47">
        <v>733.46306223019405</v>
      </c>
      <c r="E133" s="48">
        <v>113.80342315441337</v>
      </c>
      <c r="F133" s="50" t="s">
        <v>62</v>
      </c>
      <c r="G133" s="47">
        <v>733.46306223019405</v>
      </c>
      <c r="H133" s="48">
        <v>113.80342315441337</v>
      </c>
    </row>
    <row r="134" spans="1:8">
      <c r="A134">
        <v>9910</v>
      </c>
      <c r="B134" s="45" t="s">
        <v>193</v>
      </c>
      <c r="C134" s="46">
        <v>8217</v>
      </c>
      <c r="D134" s="47">
        <v>1143.8926697200163</v>
      </c>
      <c r="E134" s="48">
        <v>139.21049893148552</v>
      </c>
      <c r="F134" s="50" t="s">
        <v>62</v>
      </c>
      <c r="G134" s="47">
        <v>1143.8926697200163</v>
      </c>
      <c r="H134" s="48">
        <v>139.21049893148552</v>
      </c>
    </row>
    <row r="135" spans="1:8">
      <c r="A135">
        <v>8300</v>
      </c>
      <c r="B135" s="45" t="s">
        <v>194</v>
      </c>
      <c r="C135" s="46">
        <v>33311</v>
      </c>
      <c r="D135" s="47">
        <v>7942.2595807525204</v>
      </c>
      <c r="E135" s="48">
        <v>238.42753387026872</v>
      </c>
      <c r="F135" s="49">
        <v>1.6419843814000399</v>
      </c>
      <c r="G135" s="47">
        <v>4794.5413422796692</v>
      </c>
      <c r="H135" s="48">
        <v>143.93267516074778</v>
      </c>
    </row>
    <row r="136" spans="1:8">
      <c r="A136">
        <v>8680</v>
      </c>
      <c r="B136" s="45" t="s">
        <v>195</v>
      </c>
      <c r="C136" s="46">
        <v>8750</v>
      </c>
      <c r="D136" s="47">
        <v>1367.5818812279592</v>
      </c>
      <c r="E136" s="48">
        <v>156.29507214033819</v>
      </c>
      <c r="F136" s="49">
        <v>1.0041819206618401</v>
      </c>
      <c r="G136" s="47">
        <v>1343.6549416371838</v>
      </c>
      <c r="H136" s="48">
        <v>153.56056475853529</v>
      </c>
    </row>
    <row r="137" spans="1:8">
      <c r="A137">
        <v>8670</v>
      </c>
      <c r="B137" s="45" t="s">
        <v>196</v>
      </c>
      <c r="C137" s="46">
        <v>22074</v>
      </c>
      <c r="D137" s="47">
        <v>4749.2970765972541</v>
      </c>
      <c r="E137" s="48">
        <v>215.15344190437864</v>
      </c>
      <c r="F137" s="49">
        <v>1.78419876958021</v>
      </c>
      <c r="G137" s="47">
        <v>2635.9792867173414</v>
      </c>
      <c r="H137" s="48">
        <v>119.41556975252973</v>
      </c>
    </row>
    <row r="138" spans="1:8">
      <c r="A138">
        <v>2550</v>
      </c>
      <c r="B138" s="45" t="s">
        <v>197</v>
      </c>
      <c r="C138" s="46">
        <v>20873</v>
      </c>
      <c r="D138" s="47">
        <v>2824.6341891281363</v>
      </c>
      <c r="E138" s="48">
        <v>135.32478269190514</v>
      </c>
      <c r="F138" s="49">
        <v>1.02772220338609</v>
      </c>
      <c r="G138" s="47">
        <v>2705.946208846537</v>
      </c>
      <c r="H138" s="48">
        <v>129.63858615659163</v>
      </c>
    </row>
    <row r="139" spans="1:8">
      <c r="A139">
        <v>8610</v>
      </c>
      <c r="B139" s="45" t="s">
        <v>198</v>
      </c>
      <c r="C139" s="46">
        <v>12415</v>
      </c>
      <c r="D139" s="47">
        <v>1819.6992680508704</v>
      </c>
      <c r="E139" s="48">
        <v>146.57263536454857</v>
      </c>
      <c r="F139" s="50" t="s">
        <v>62</v>
      </c>
      <c r="G139" s="47">
        <v>1819.6992680508704</v>
      </c>
      <c r="H139" s="48">
        <v>146.57263536454857</v>
      </c>
    </row>
    <row r="140" spans="1:8">
      <c r="A140">
        <v>3470</v>
      </c>
      <c r="B140" s="45" t="s">
        <v>199</v>
      </c>
      <c r="C140" s="46">
        <v>7930</v>
      </c>
      <c r="D140" s="47">
        <v>908.88817121573925</v>
      </c>
      <c r="E140" s="48">
        <v>114.61389296541478</v>
      </c>
      <c r="F140" s="50" t="s">
        <v>62</v>
      </c>
      <c r="G140" s="47">
        <v>908.88817121573925</v>
      </c>
      <c r="H140" s="48">
        <v>114.61389296541478</v>
      </c>
    </row>
    <row r="141" spans="1:8">
      <c r="A141">
        <v>3070</v>
      </c>
      <c r="B141" s="45" t="s">
        <v>200</v>
      </c>
      <c r="C141" s="46">
        <v>19714</v>
      </c>
      <c r="D141" s="47">
        <v>1712.8541794889131</v>
      </c>
      <c r="E141" s="48">
        <v>86.88516686055155</v>
      </c>
      <c r="F141" s="49">
        <v>1.07830479959375</v>
      </c>
      <c r="G141" s="47">
        <v>1550.2165998238861</v>
      </c>
      <c r="H141" s="48">
        <v>78.635314995631845</v>
      </c>
    </row>
    <row r="142" spans="1:8">
      <c r="A142">
        <v>3720</v>
      </c>
      <c r="B142" s="45" t="s">
        <v>201</v>
      </c>
      <c r="C142" s="46">
        <v>8359</v>
      </c>
      <c r="D142" s="47">
        <v>838.32978047822996</v>
      </c>
      <c r="E142" s="48">
        <v>100.29067836801411</v>
      </c>
      <c r="F142" s="50" t="s">
        <v>62</v>
      </c>
      <c r="G142" s="47">
        <v>838.32978047822996</v>
      </c>
      <c r="H142" s="48">
        <v>100.29067836801411</v>
      </c>
    </row>
    <row r="143" spans="1:8">
      <c r="A143">
        <v>8500</v>
      </c>
      <c r="B143" s="45" t="s">
        <v>202</v>
      </c>
      <c r="C143" s="46">
        <v>75506</v>
      </c>
      <c r="D143" s="47">
        <v>11665.253414856948</v>
      </c>
      <c r="E143" s="48">
        <v>154.49439004657839</v>
      </c>
      <c r="F143" s="49">
        <v>1.0564867533453399</v>
      </c>
      <c r="G143" s="47">
        <v>10892.01541198932</v>
      </c>
      <c r="H143" s="48">
        <v>144.25364092905625</v>
      </c>
    </row>
    <row r="144" spans="1:8">
      <c r="A144">
        <v>1950</v>
      </c>
      <c r="B144" s="45" t="s">
        <v>203</v>
      </c>
      <c r="C144" s="46">
        <v>13713</v>
      </c>
      <c r="D144" s="47">
        <v>1663.7591114604579</v>
      </c>
      <c r="E144" s="48">
        <v>121.32714296364458</v>
      </c>
      <c r="F144" s="49">
        <v>1.0367541923597401</v>
      </c>
      <c r="G144" s="47">
        <v>1577.1018936305909</v>
      </c>
      <c r="H144" s="48">
        <v>115.00779505801728</v>
      </c>
    </row>
    <row r="145" spans="1:8">
      <c r="A145">
        <v>9150</v>
      </c>
      <c r="B145" s="45" t="s">
        <v>204</v>
      </c>
      <c r="C145" s="46">
        <v>16541</v>
      </c>
      <c r="D145" s="47">
        <v>2292.9512186733346</v>
      </c>
      <c r="E145" s="48">
        <v>138.62228515043435</v>
      </c>
      <c r="F145" s="49">
        <v>1.0362652004114099</v>
      </c>
      <c r="G145" s="47">
        <v>2179.3089250738235</v>
      </c>
      <c r="H145" s="48">
        <v>131.75194517101889</v>
      </c>
    </row>
    <row r="146" spans="1:8">
      <c r="A146">
        <v>9770</v>
      </c>
      <c r="B146" s="45" t="s">
        <v>205</v>
      </c>
      <c r="C146" s="46">
        <v>8137</v>
      </c>
      <c r="D146" s="47">
        <v>1064.8512833773607</v>
      </c>
      <c r="E146" s="48">
        <v>130.86534144984157</v>
      </c>
      <c r="F146" s="50" t="s">
        <v>62</v>
      </c>
      <c r="G146" s="47">
        <v>1064.8512833773607</v>
      </c>
      <c r="H146" s="48">
        <v>130.86534144984157</v>
      </c>
    </row>
    <row r="147" spans="1:8">
      <c r="A147">
        <v>8520</v>
      </c>
      <c r="B147" s="45" t="s">
        <v>206</v>
      </c>
      <c r="C147" s="46">
        <v>13140</v>
      </c>
      <c r="D147" s="47">
        <v>2180.7372067811871</v>
      </c>
      <c r="E147" s="48">
        <v>165.96173567588943</v>
      </c>
      <c r="F147" s="49">
        <v>1.00524211568755</v>
      </c>
      <c r="G147" s="47">
        <v>2142.015307951217</v>
      </c>
      <c r="H147" s="48">
        <v>163.01486361881408</v>
      </c>
    </row>
    <row r="148" spans="1:8">
      <c r="A148">
        <v>2430</v>
      </c>
      <c r="B148" s="45" t="s">
        <v>207</v>
      </c>
      <c r="C148" s="46">
        <v>15851</v>
      </c>
      <c r="D148" s="47">
        <v>1388.5425114679294</v>
      </c>
      <c r="E148" s="48">
        <v>87.599678977220961</v>
      </c>
      <c r="F148" s="50" t="s">
        <v>62</v>
      </c>
      <c r="G148" s="47">
        <v>1388.5425114679294</v>
      </c>
      <c r="H148" s="48">
        <v>87.599678977220961</v>
      </c>
    </row>
    <row r="149" spans="1:8">
      <c r="A149">
        <v>9270</v>
      </c>
      <c r="B149" s="45" t="s">
        <v>208</v>
      </c>
      <c r="C149" s="46">
        <v>12515</v>
      </c>
      <c r="D149" s="47">
        <v>1443.8085009791898</v>
      </c>
      <c r="E149" s="48">
        <v>115.36624058962762</v>
      </c>
      <c r="F149" s="50" t="s">
        <v>62</v>
      </c>
      <c r="G149" s="47">
        <v>1443.8085009791898</v>
      </c>
      <c r="H149" s="48">
        <v>115.36624058962762</v>
      </c>
    </row>
    <row r="150" spans="1:8">
      <c r="A150">
        <v>3620</v>
      </c>
      <c r="B150" s="45" t="s">
        <v>209</v>
      </c>
      <c r="C150" s="46">
        <v>25793</v>
      </c>
      <c r="D150" s="47">
        <v>3945.5654492014578</v>
      </c>
      <c r="E150" s="48">
        <v>152.97039697598021</v>
      </c>
      <c r="F150" s="49">
        <v>1.1061436314222299</v>
      </c>
      <c r="G150" s="47">
        <v>3518.1669807169233</v>
      </c>
      <c r="H150" s="48">
        <v>136.40006903876724</v>
      </c>
    </row>
    <row r="151" spans="1:8">
      <c r="A151">
        <v>3400</v>
      </c>
      <c r="B151" s="45" t="s">
        <v>210</v>
      </c>
      <c r="C151" s="46">
        <v>15944</v>
      </c>
      <c r="D151" s="47">
        <v>1683.8420980912667</v>
      </c>
      <c r="E151" s="48">
        <v>105.60976530928669</v>
      </c>
      <c r="F151" s="49">
        <v>1.0215174538127101</v>
      </c>
      <c r="G151" s="47">
        <v>1615.7159075840982</v>
      </c>
      <c r="H151" s="48">
        <v>101.3369234561025</v>
      </c>
    </row>
    <row r="152" spans="1:8">
      <c r="A152">
        <v>8920</v>
      </c>
      <c r="B152" s="45" t="s">
        <v>211</v>
      </c>
      <c r="C152" s="46">
        <v>7940</v>
      </c>
      <c r="D152" s="47">
        <v>951.05209450857103</v>
      </c>
      <c r="E152" s="48">
        <v>119.77986076934144</v>
      </c>
      <c r="F152" s="50" t="s">
        <v>62</v>
      </c>
      <c r="G152" s="47">
        <v>951.05209450857103</v>
      </c>
      <c r="H152" s="48">
        <v>119.77986076934144</v>
      </c>
    </row>
    <row r="153" spans="1:8">
      <c r="A153">
        <v>9280</v>
      </c>
      <c r="B153" s="45" t="s">
        <v>212</v>
      </c>
      <c r="C153" s="46">
        <v>18843</v>
      </c>
      <c r="D153" s="47">
        <v>2429.8907606832504</v>
      </c>
      <c r="E153" s="48">
        <v>128.95455928903309</v>
      </c>
      <c r="F153" s="49">
        <v>1.02909877395017</v>
      </c>
      <c r="G153" s="47">
        <v>2322.8722650443551</v>
      </c>
      <c r="H153" s="48">
        <v>123.27507642330602</v>
      </c>
    </row>
    <row r="154" spans="1:8">
      <c r="A154">
        <v>9340</v>
      </c>
      <c r="B154" s="45" t="s">
        <v>213</v>
      </c>
      <c r="C154" s="46">
        <v>18399</v>
      </c>
      <c r="D154" s="47">
        <v>2017.1097664815113</v>
      </c>
      <c r="E154" s="48">
        <v>109.63148902013758</v>
      </c>
      <c r="F154" s="49">
        <v>1.00207275988788</v>
      </c>
      <c r="G154" s="47">
        <v>1974.5202935377499</v>
      </c>
      <c r="H154" s="48">
        <v>107.31671794867927</v>
      </c>
    </row>
    <row r="155" spans="1:8">
      <c r="A155">
        <v>8880</v>
      </c>
      <c r="B155" s="45" t="s">
        <v>214</v>
      </c>
      <c r="C155" s="46">
        <v>9530</v>
      </c>
      <c r="D155" s="47">
        <v>1231.4908980688517</v>
      </c>
      <c r="E155" s="48">
        <v>129.22254963996346</v>
      </c>
      <c r="F155" s="50" t="s">
        <v>62</v>
      </c>
      <c r="G155" s="47">
        <v>1231.4908980688517</v>
      </c>
      <c r="H155" s="48">
        <v>129.22254963996346</v>
      </c>
    </row>
    <row r="156" spans="1:8">
      <c r="A156">
        <v>8860</v>
      </c>
      <c r="B156" s="45" t="s">
        <v>215</v>
      </c>
      <c r="C156" s="46">
        <v>5746</v>
      </c>
      <c r="D156" s="47">
        <v>791.42752406124043</v>
      </c>
      <c r="E156" s="48">
        <v>137.73538532217898</v>
      </c>
      <c r="F156" s="50" t="s">
        <v>62</v>
      </c>
      <c r="G156" s="47">
        <v>791.42752406124043</v>
      </c>
      <c r="H156" s="48">
        <v>137.73538532217898</v>
      </c>
    </row>
    <row r="157" spans="1:8">
      <c r="A157">
        <v>1750</v>
      </c>
      <c r="B157" s="45" t="s">
        <v>216</v>
      </c>
      <c r="C157" s="46">
        <v>9033</v>
      </c>
      <c r="D157" s="47">
        <v>1513.8340104151036</v>
      </c>
      <c r="E157" s="48">
        <v>167.58928489041335</v>
      </c>
      <c r="F157" s="50" t="s">
        <v>62</v>
      </c>
      <c r="G157" s="47">
        <v>1513.8340104151036</v>
      </c>
      <c r="H157" s="48">
        <v>167.58928489041335</v>
      </c>
    </row>
    <row r="158" spans="1:8">
      <c r="A158">
        <v>3970</v>
      </c>
      <c r="B158" s="45" t="s">
        <v>217</v>
      </c>
      <c r="C158" s="46">
        <v>15358</v>
      </c>
      <c r="D158" s="47">
        <v>1996.7239931313143</v>
      </c>
      <c r="E158" s="48">
        <v>130.01198027941882</v>
      </c>
      <c r="F158" s="49">
        <v>1.04746333707775</v>
      </c>
      <c r="G158" s="47">
        <v>1875.5692256312113</v>
      </c>
      <c r="H158" s="48">
        <v>122.12327292819452</v>
      </c>
    </row>
    <row r="159" spans="1:8">
      <c r="A159">
        <v>3000</v>
      </c>
      <c r="B159" s="45" t="s">
        <v>218</v>
      </c>
      <c r="C159" s="46">
        <v>99288</v>
      </c>
      <c r="D159" s="47">
        <v>12268.802189869899</v>
      </c>
      <c r="E159" s="48">
        <v>123.56782481135585</v>
      </c>
      <c r="F159" s="49">
        <v>1.27187689860468</v>
      </c>
      <c r="G159" s="47">
        <v>9482.882355384907</v>
      </c>
      <c r="H159" s="48">
        <v>95.508846541222567</v>
      </c>
    </row>
    <row r="160" spans="1:8">
      <c r="A160">
        <v>8810</v>
      </c>
      <c r="B160" s="45" t="s">
        <v>219</v>
      </c>
      <c r="C160" s="46">
        <v>8688</v>
      </c>
      <c r="D160" s="47">
        <v>1233.7691568124012</v>
      </c>
      <c r="E160" s="48">
        <v>142.00842044341636</v>
      </c>
      <c r="F160" s="50" t="s">
        <v>62</v>
      </c>
      <c r="G160" s="47">
        <v>1233.7691568124012</v>
      </c>
      <c r="H160" s="48">
        <v>142.00842044341636</v>
      </c>
    </row>
    <row r="161" spans="1:8">
      <c r="A161">
        <v>1770</v>
      </c>
      <c r="B161" s="45" t="s">
        <v>220</v>
      </c>
      <c r="C161" s="46">
        <v>12919</v>
      </c>
      <c r="D161" s="47">
        <v>1551.5098020096009</v>
      </c>
      <c r="E161" s="48">
        <v>120.09519328195688</v>
      </c>
      <c r="F161" s="49">
        <v>1.03084614921589</v>
      </c>
      <c r="G161" s="47">
        <v>1478.8618080007286</v>
      </c>
      <c r="H161" s="48">
        <v>114.47184828552741</v>
      </c>
    </row>
    <row r="162" spans="1:8">
      <c r="A162">
        <v>2500</v>
      </c>
      <c r="B162" s="45" t="s">
        <v>221</v>
      </c>
      <c r="C162" s="46">
        <v>34905</v>
      </c>
      <c r="D162" s="47">
        <v>4159.6717536299338</v>
      </c>
      <c r="E162" s="48">
        <v>119.171229154274</v>
      </c>
      <c r="F162" s="49">
        <v>1.1368221002477199</v>
      </c>
      <c r="G162" s="47">
        <v>3594.7920075704883</v>
      </c>
      <c r="H162" s="48">
        <v>102.98788160923903</v>
      </c>
    </row>
    <row r="163" spans="1:8">
      <c r="A163">
        <v>9570</v>
      </c>
      <c r="B163" s="45" t="s">
        <v>222</v>
      </c>
      <c r="C163" s="46">
        <v>6550</v>
      </c>
      <c r="D163" s="47">
        <v>890.05075680492962</v>
      </c>
      <c r="E163" s="48">
        <v>135.88561172594345</v>
      </c>
      <c r="F163" s="50" t="s">
        <v>62</v>
      </c>
      <c r="G163" s="47">
        <v>890.05075680492962</v>
      </c>
      <c r="H163" s="48">
        <v>135.88561172594345</v>
      </c>
    </row>
    <row r="164" spans="1:8">
      <c r="A164">
        <v>2275</v>
      </c>
      <c r="B164" s="45" t="s">
        <v>223</v>
      </c>
      <c r="C164" s="46">
        <v>16404</v>
      </c>
      <c r="D164" s="47">
        <v>2076.1905695615364</v>
      </c>
      <c r="E164" s="48">
        <v>126.56611616444383</v>
      </c>
      <c r="F164" s="49">
        <v>1.0063493559722201</v>
      </c>
      <c r="G164" s="47">
        <v>2028.9852503829345</v>
      </c>
      <c r="H164" s="48">
        <v>123.68844491483385</v>
      </c>
    </row>
    <row r="165" spans="1:8">
      <c r="A165">
        <v>1630</v>
      </c>
      <c r="B165" s="45" t="s">
        <v>224</v>
      </c>
      <c r="C165" s="46">
        <v>4752</v>
      </c>
      <c r="D165" s="47">
        <v>865.36274875374431</v>
      </c>
      <c r="E165" s="48">
        <v>182.10495554582161</v>
      </c>
      <c r="F165" s="49">
        <v>1.0664005342817</v>
      </c>
      <c r="G165" s="47">
        <v>802.15638730544049</v>
      </c>
      <c r="H165" s="48">
        <v>168.8039535575422</v>
      </c>
    </row>
    <row r="166" spans="1:8">
      <c r="A166">
        <v>2547</v>
      </c>
      <c r="B166" s="45" t="s">
        <v>225</v>
      </c>
      <c r="C166" s="46">
        <v>8821</v>
      </c>
      <c r="D166" s="47">
        <v>1080.7484366070662</v>
      </c>
      <c r="E166" s="48">
        <v>122.51994519975811</v>
      </c>
      <c r="F166" s="49">
        <v>1.0356382968570701</v>
      </c>
      <c r="G166" s="47">
        <v>1025.7364981807045</v>
      </c>
      <c r="H166" s="48">
        <v>116.28347105551576</v>
      </c>
    </row>
    <row r="167" spans="1:8">
      <c r="A167">
        <v>3350</v>
      </c>
      <c r="B167" s="45" t="s">
        <v>226</v>
      </c>
      <c r="C167" s="46">
        <v>7188</v>
      </c>
      <c r="D167" s="47">
        <v>709.86266288760817</v>
      </c>
      <c r="E167" s="48">
        <v>98.756630896996128</v>
      </c>
      <c r="F167" s="50" t="s">
        <v>62</v>
      </c>
      <c r="G167" s="47">
        <v>709.86266288760817</v>
      </c>
      <c r="H167" s="48">
        <v>98.756630896996128</v>
      </c>
    </row>
    <row r="168" spans="1:8">
      <c r="A168">
        <v>9080</v>
      </c>
      <c r="B168" s="45" t="s">
        <v>227</v>
      </c>
      <c r="C168" s="46">
        <v>22117</v>
      </c>
      <c r="D168" s="47">
        <v>2352.7880467564319</v>
      </c>
      <c r="E168" s="48">
        <v>106.37916746197187</v>
      </c>
      <c r="F168" s="50" t="s">
        <v>62</v>
      </c>
      <c r="G168" s="47">
        <v>2352.7880467564319</v>
      </c>
      <c r="H168" s="48">
        <v>106.37916746197187</v>
      </c>
    </row>
    <row r="169" spans="1:8">
      <c r="A169">
        <v>9160</v>
      </c>
      <c r="B169" s="45" t="s">
        <v>228</v>
      </c>
      <c r="C169" s="46">
        <v>40626</v>
      </c>
      <c r="D169" s="47">
        <v>4653.1829694590951</v>
      </c>
      <c r="E169" s="48">
        <v>114.53706910498437</v>
      </c>
      <c r="F169" s="49">
        <v>1.09869828904987</v>
      </c>
      <c r="G169" s="47">
        <v>4157.811153005855</v>
      </c>
      <c r="H169" s="48">
        <v>102.34360146226197</v>
      </c>
    </row>
    <row r="170" spans="1:8">
      <c r="A170">
        <v>3920</v>
      </c>
      <c r="B170" s="45" t="s">
        <v>229</v>
      </c>
      <c r="C170" s="46">
        <v>33957</v>
      </c>
      <c r="D170" s="47">
        <v>4456.0612254694643</v>
      </c>
      <c r="E170" s="48">
        <v>131.22658731541256</v>
      </c>
      <c r="F170" s="49">
        <v>1.1234553552744699</v>
      </c>
      <c r="G170" s="47">
        <v>3903.1475344462647</v>
      </c>
      <c r="H170" s="48">
        <v>114.94382702966294</v>
      </c>
    </row>
    <row r="171" spans="1:8">
      <c r="A171">
        <v>1840</v>
      </c>
      <c r="B171" s="45" t="s">
        <v>230</v>
      </c>
      <c r="C171" s="46">
        <v>18274</v>
      </c>
      <c r="D171" s="47">
        <v>2829.563225321112</v>
      </c>
      <c r="E171" s="48">
        <v>154.84093385800111</v>
      </c>
      <c r="F171" s="49">
        <v>1.00995062116747</v>
      </c>
      <c r="G171" s="47">
        <v>2763.8262123878053</v>
      </c>
      <c r="H171" s="48">
        <v>151.24363644455539</v>
      </c>
    </row>
    <row r="172" spans="1:8">
      <c r="A172">
        <v>8647</v>
      </c>
      <c r="B172" s="45" t="s">
        <v>231</v>
      </c>
      <c r="C172" s="46">
        <v>3277</v>
      </c>
      <c r="D172" s="47">
        <v>349.85656306103118</v>
      </c>
      <c r="E172" s="48">
        <v>106.76123376900554</v>
      </c>
      <c r="F172" s="50" t="s">
        <v>62</v>
      </c>
      <c r="G172" s="47">
        <v>349.85656306103118</v>
      </c>
      <c r="H172" s="48">
        <v>106.76123376900554</v>
      </c>
    </row>
    <row r="173" spans="1:8">
      <c r="A173">
        <v>9920</v>
      </c>
      <c r="B173" s="45" t="s">
        <v>232</v>
      </c>
      <c r="C173" s="46">
        <v>9488</v>
      </c>
      <c r="D173" s="47">
        <v>1466.2650202389575</v>
      </c>
      <c r="E173" s="48">
        <v>154.53889336413971</v>
      </c>
      <c r="F173" s="50" t="s">
        <v>62</v>
      </c>
      <c r="G173" s="47">
        <v>1466.2650202389575</v>
      </c>
      <c r="H173" s="48">
        <v>154.53889336413971</v>
      </c>
    </row>
    <row r="174" spans="1:8">
      <c r="A174">
        <v>3210</v>
      </c>
      <c r="B174" s="45" t="s">
        <v>233</v>
      </c>
      <c r="C174" s="46">
        <v>14206</v>
      </c>
      <c r="D174" s="47">
        <v>1222.3816297970732</v>
      </c>
      <c r="E174" s="48">
        <v>86.046855539706684</v>
      </c>
      <c r="F174" s="50" t="s">
        <v>62</v>
      </c>
      <c r="G174" s="47">
        <v>1222.3816297970732</v>
      </c>
      <c r="H174" s="48">
        <v>86.046855539706684</v>
      </c>
    </row>
    <row r="175" spans="1:8">
      <c r="A175">
        <v>3560</v>
      </c>
      <c r="B175" s="45" t="s">
        <v>234</v>
      </c>
      <c r="C175" s="46">
        <v>14603</v>
      </c>
      <c r="D175" s="47">
        <v>1756.7662845225018</v>
      </c>
      <c r="E175" s="48">
        <v>120.30173830873805</v>
      </c>
      <c r="F175" s="50" t="s">
        <v>62</v>
      </c>
      <c r="G175" s="47">
        <v>1756.7662845225018</v>
      </c>
      <c r="H175" s="48">
        <v>120.30173830873805</v>
      </c>
    </row>
    <row r="176" spans="1:8">
      <c r="A176">
        <v>9680</v>
      </c>
      <c r="B176" s="45" t="s">
        <v>235</v>
      </c>
      <c r="C176" s="46">
        <v>6281</v>
      </c>
      <c r="D176" s="47">
        <v>806.83392022775001</v>
      </c>
      <c r="E176" s="48">
        <v>128.45628406746536</v>
      </c>
      <c r="F176" s="50" t="s">
        <v>62</v>
      </c>
      <c r="G176" s="47">
        <v>806.83392022775001</v>
      </c>
      <c r="H176" s="48">
        <v>128.45628406746536</v>
      </c>
    </row>
    <row r="177" spans="1:8">
      <c r="A177">
        <v>3680</v>
      </c>
      <c r="B177" s="45" t="s">
        <v>236</v>
      </c>
      <c r="C177" s="46">
        <v>25133</v>
      </c>
      <c r="D177" s="47">
        <v>3237.7395118745485</v>
      </c>
      <c r="E177" s="48">
        <v>128.82423554189904</v>
      </c>
      <c r="F177" s="49">
        <v>1.06307893710892</v>
      </c>
      <c r="G177" s="47">
        <v>2996.1585060297912</v>
      </c>
      <c r="H177" s="48">
        <v>119.21213170054475</v>
      </c>
    </row>
    <row r="178" spans="1:8">
      <c r="A178">
        <v>3630</v>
      </c>
      <c r="B178" s="45" t="s">
        <v>237</v>
      </c>
      <c r="C178" s="46">
        <v>37696</v>
      </c>
      <c r="D178" s="47">
        <v>6336.3894446593322</v>
      </c>
      <c r="E178" s="48">
        <v>168.09182525093729</v>
      </c>
      <c r="F178" s="49">
        <v>1.0630889428453001</v>
      </c>
      <c r="G178" s="47">
        <v>5886.1650684204224</v>
      </c>
      <c r="H178" s="48">
        <v>156.14826688296961</v>
      </c>
    </row>
    <row r="179" spans="1:8">
      <c r="A179">
        <v>1830</v>
      </c>
      <c r="B179" s="45" t="s">
        <v>238</v>
      </c>
      <c r="C179" s="46">
        <v>14764</v>
      </c>
      <c r="D179" s="47">
        <v>1978.0521495370963</v>
      </c>
      <c r="E179" s="48">
        <v>133.97806485621081</v>
      </c>
      <c r="F179" s="49">
        <v>1.2492435858075499</v>
      </c>
      <c r="G179" s="47">
        <v>1558.6720012985254</v>
      </c>
      <c r="H179" s="48">
        <v>105.57247367234662</v>
      </c>
    </row>
    <row r="180" spans="1:8">
      <c r="A180">
        <v>9990</v>
      </c>
      <c r="B180" s="45" t="s">
        <v>239</v>
      </c>
      <c r="C180" s="46">
        <v>23452</v>
      </c>
      <c r="D180" s="47">
        <v>3148.5483063494971</v>
      </c>
      <c r="E180" s="48">
        <v>134.25500197635586</v>
      </c>
      <c r="F180" s="50" t="s">
        <v>62</v>
      </c>
      <c r="G180" s="47">
        <v>3148.5483063494971</v>
      </c>
      <c r="H180" s="48">
        <v>134.25500197635586</v>
      </c>
    </row>
    <row r="181" spans="1:8">
      <c r="A181">
        <v>2390</v>
      </c>
      <c r="B181" s="45" t="s">
        <v>240</v>
      </c>
      <c r="C181" s="46">
        <v>15158</v>
      </c>
      <c r="D181" s="47">
        <v>1625.4355272746752</v>
      </c>
      <c r="E181" s="48">
        <v>107.23284914069635</v>
      </c>
      <c r="F181" s="49">
        <v>1.03974213111048</v>
      </c>
      <c r="G181" s="47">
        <v>1532.8031367718579</v>
      </c>
      <c r="H181" s="48">
        <v>101.12172692781752</v>
      </c>
    </row>
    <row r="182" spans="1:8">
      <c r="A182">
        <v>2800</v>
      </c>
      <c r="B182" s="45" t="s">
        <v>241</v>
      </c>
      <c r="C182" s="46">
        <v>84523</v>
      </c>
      <c r="D182" s="47">
        <v>11407.82094800352</v>
      </c>
      <c r="E182" s="48">
        <v>134.96706160457532</v>
      </c>
      <c r="F182" s="49">
        <v>1.2071373857530401</v>
      </c>
      <c r="G182" s="47">
        <v>9303.8051281908247</v>
      </c>
      <c r="H182" s="48">
        <v>110.07424166429048</v>
      </c>
    </row>
    <row r="183" spans="1:8">
      <c r="A183">
        <v>2450</v>
      </c>
      <c r="B183" s="45" t="s">
        <v>242</v>
      </c>
      <c r="C183" s="46">
        <v>10162</v>
      </c>
      <c r="D183" s="47">
        <v>975.25525017583129</v>
      </c>
      <c r="E183" s="48">
        <v>95.970798088548634</v>
      </c>
      <c r="F183" s="50" t="s">
        <v>62</v>
      </c>
      <c r="G183" s="47">
        <v>975.25525017583129</v>
      </c>
      <c r="H183" s="48">
        <v>95.970798088548634</v>
      </c>
    </row>
    <row r="184" spans="1:8">
      <c r="A184">
        <v>3670</v>
      </c>
      <c r="B184" s="45" t="s">
        <v>243</v>
      </c>
      <c r="C184" s="46">
        <v>13082</v>
      </c>
      <c r="D184" s="47">
        <v>1501.7908516827617</v>
      </c>
      <c r="E184" s="48">
        <v>114.7982610979026</v>
      </c>
      <c r="F184" s="50" t="s">
        <v>62</v>
      </c>
      <c r="G184" s="47">
        <v>1501.7908516827617</v>
      </c>
      <c r="H184" s="48">
        <v>114.7982610979026</v>
      </c>
    </row>
    <row r="185" spans="1:8">
      <c r="A185">
        <v>1860</v>
      </c>
      <c r="B185" s="45" t="s">
        <v>244</v>
      </c>
      <c r="C185" s="46">
        <v>18742</v>
      </c>
      <c r="D185" s="47">
        <v>2554.4054354256473</v>
      </c>
      <c r="E185" s="48">
        <v>136.29310828223493</v>
      </c>
      <c r="F185" s="49">
        <v>1.0018212417444401</v>
      </c>
      <c r="G185" s="47">
        <v>2510.6185566802078</v>
      </c>
      <c r="H185" s="48">
        <v>133.95681126241638</v>
      </c>
    </row>
    <row r="186" spans="1:8">
      <c r="A186">
        <v>9090</v>
      </c>
      <c r="B186" s="45" t="s">
        <v>245</v>
      </c>
      <c r="C186" s="46">
        <v>11189</v>
      </c>
      <c r="D186" s="47">
        <v>1232.3180723496728</v>
      </c>
      <c r="E186" s="48">
        <v>110.13656916164739</v>
      </c>
      <c r="F186" s="51" t="s">
        <v>62</v>
      </c>
      <c r="G186" s="47">
        <v>1232.3180723496728</v>
      </c>
      <c r="H186" s="48">
        <v>110.13656916164739</v>
      </c>
    </row>
    <row r="187" spans="1:8">
      <c r="A187">
        <v>8930</v>
      </c>
      <c r="B187" s="45" t="s">
        <v>246</v>
      </c>
      <c r="C187" s="46">
        <v>32877</v>
      </c>
      <c r="D187" s="47">
        <v>5281.4855098436137</v>
      </c>
      <c r="E187" s="48">
        <v>160.64377862468029</v>
      </c>
      <c r="F187" s="49">
        <v>1.03819262755129</v>
      </c>
      <c r="G187" s="47">
        <v>5020.9333621399428</v>
      </c>
      <c r="H187" s="48">
        <v>152.71872014295536</v>
      </c>
    </row>
    <row r="188" spans="1:8">
      <c r="A188">
        <v>1785</v>
      </c>
      <c r="B188" s="45" t="s">
        <v>247</v>
      </c>
      <c r="C188" s="46">
        <v>16083</v>
      </c>
      <c r="D188" s="47">
        <v>2402.5169318616308</v>
      </c>
      <c r="E188" s="48">
        <v>149.38238710822799</v>
      </c>
      <c r="F188" s="49">
        <v>1.0389050605344901</v>
      </c>
      <c r="G188" s="47">
        <v>2280.1563780825932</v>
      </c>
      <c r="H188" s="48">
        <v>141.7743193485415</v>
      </c>
    </row>
    <row r="189" spans="1:8">
      <c r="A189">
        <v>9820</v>
      </c>
      <c r="B189" s="45" t="s">
        <v>248</v>
      </c>
      <c r="C189" s="46">
        <v>24279</v>
      </c>
      <c r="D189" s="47">
        <v>3159.8526626666999</v>
      </c>
      <c r="E189" s="48">
        <v>130.14756220053133</v>
      </c>
      <c r="F189" s="51" t="s">
        <v>62</v>
      </c>
      <c r="G189" s="47">
        <v>3159.8526626666999</v>
      </c>
      <c r="H189" s="48">
        <v>130.14756220053133</v>
      </c>
    </row>
    <row r="190" spans="1:8">
      <c r="A190">
        <v>2330</v>
      </c>
      <c r="B190" s="45" t="s">
        <v>249</v>
      </c>
      <c r="C190" s="46">
        <v>8642</v>
      </c>
      <c r="D190" s="47">
        <v>737.22090966537428</v>
      </c>
      <c r="E190" s="48">
        <v>85.306747242001194</v>
      </c>
      <c r="F190" s="49">
        <v>1.0284684143896601</v>
      </c>
      <c r="G190" s="47">
        <v>699.23294671793087</v>
      </c>
      <c r="H190" s="48">
        <v>80.911009803046852</v>
      </c>
    </row>
    <row r="191" spans="1:8">
      <c r="A191">
        <v>8957</v>
      </c>
      <c r="B191" s="45" t="s">
        <v>250</v>
      </c>
      <c r="C191" s="46">
        <v>1054</v>
      </c>
      <c r="D191" s="47">
        <v>148.87831506448791</v>
      </c>
      <c r="E191" s="48">
        <v>141.25077330596577</v>
      </c>
      <c r="F191" s="51" t="s">
        <v>62</v>
      </c>
      <c r="G191" s="47">
        <v>148.87831506448791</v>
      </c>
      <c r="H191" s="48">
        <v>141.25077330596577</v>
      </c>
    </row>
    <row r="192" spans="1:8">
      <c r="A192">
        <v>8760</v>
      </c>
      <c r="B192" s="45" t="s">
        <v>251</v>
      </c>
      <c r="C192" s="46">
        <v>11018</v>
      </c>
      <c r="D192" s="47">
        <v>1502.0702840422464</v>
      </c>
      <c r="E192" s="48">
        <v>136.32876057744113</v>
      </c>
      <c r="F192" s="50" t="s">
        <v>62</v>
      </c>
      <c r="G192" s="47">
        <v>1502.0702840422464</v>
      </c>
      <c r="H192" s="48">
        <v>136.32876057744113</v>
      </c>
    </row>
    <row r="193" spans="1:8">
      <c r="A193">
        <v>8430</v>
      </c>
      <c r="B193" s="45" t="s">
        <v>252</v>
      </c>
      <c r="C193" s="46">
        <v>19262</v>
      </c>
      <c r="D193" s="47">
        <v>5303.6734466529088</v>
      </c>
      <c r="E193" s="48">
        <v>275.34386079601853</v>
      </c>
      <c r="F193" s="49">
        <v>1.94411930426616</v>
      </c>
      <c r="G193" s="47">
        <v>2707.3292202027419</v>
      </c>
      <c r="H193" s="48">
        <v>140.55286160329882</v>
      </c>
    </row>
    <row r="194" spans="1:8">
      <c r="A194">
        <v>9180</v>
      </c>
      <c r="B194" s="45" t="s">
        <v>253</v>
      </c>
      <c r="C194" s="46">
        <v>6328</v>
      </c>
      <c r="D194" s="47">
        <v>648.44825970406021</v>
      </c>
      <c r="E194" s="48">
        <v>102.47286025664667</v>
      </c>
      <c r="F194" s="51" t="s">
        <v>62</v>
      </c>
      <c r="G194" s="47">
        <v>648.44825970406021</v>
      </c>
      <c r="H194" s="48">
        <v>102.47286025664667</v>
      </c>
    </row>
    <row r="195" spans="1:8">
      <c r="A195">
        <v>2400</v>
      </c>
      <c r="B195" s="45" t="s">
        <v>254</v>
      </c>
      <c r="C195" s="46">
        <v>36034</v>
      </c>
      <c r="D195" s="47">
        <v>3379.4409933906613</v>
      </c>
      <c r="E195" s="48">
        <v>93.78478640702285</v>
      </c>
      <c r="F195" s="49">
        <v>1.12293984833939</v>
      </c>
      <c r="G195" s="47">
        <v>2942.317885402359</v>
      </c>
      <c r="H195" s="48">
        <v>81.653934767229813</v>
      </c>
    </row>
    <row r="196" spans="1:8">
      <c r="A196">
        <v>8890</v>
      </c>
      <c r="B196" s="45" t="s">
        <v>255</v>
      </c>
      <c r="C196" s="46">
        <v>10949</v>
      </c>
      <c r="D196" s="47">
        <v>1527.667913321706</v>
      </c>
      <c r="E196" s="48">
        <v>139.52579352650525</v>
      </c>
      <c r="F196" s="50" t="s">
        <v>62</v>
      </c>
      <c r="G196" s="47">
        <v>1527.667913321706</v>
      </c>
      <c r="H196" s="48">
        <v>139.52579352650525</v>
      </c>
    </row>
    <row r="197" spans="1:8">
      <c r="A197">
        <v>2640</v>
      </c>
      <c r="B197" s="45" t="s">
        <v>256</v>
      </c>
      <c r="C197" s="46">
        <v>25551</v>
      </c>
      <c r="D197" s="47">
        <v>3771.7161055149245</v>
      </c>
      <c r="E197" s="48">
        <v>147.61520510018883</v>
      </c>
      <c r="F197" s="49">
        <v>1.1457415922063201</v>
      </c>
      <c r="G197" s="47">
        <v>3245.2823789349118</v>
      </c>
      <c r="H197" s="48">
        <v>127.0119517410243</v>
      </c>
    </row>
    <row r="198" spans="1:8">
      <c r="A198">
        <v>9810</v>
      </c>
      <c r="B198" s="45" t="s">
        <v>257</v>
      </c>
      <c r="C198" s="46">
        <v>11570</v>
      </c>
      <c r="D198" s="47">
        <v>1345.0812498065702</v>
      </c>
      <c r="E198" s="48">
        <v>116.25594207489802</v>
      </c>
      <c r="F198" s="50" t="s">
        <v>62</v>
      </c>
      <c r="G198" s="47">
        <v>1345.0812498065702</v>
      </c>
      <c r="H198" s="48">
        <v>116.25594207489802</v>
      </c>
    </row>
    <row r="199" spans="1:8">
      <c r="A199">
        <v>3910</v>
      </c>
      <c r="B199" s="45" t="s">
        <v>258</v>
      </c>
      <c r="C199" s="46">
        <v>16969</v>
      </c>
      <c r="D199" s="47">
        <v>2145.8967356065418</v>
      </c>
      <c r="E199" s="48">
        <v>126.45982294811373</v>
      </c>
      <c r="F199" s="49">
        <v>1.00635709005534</v>
      </c>
      <c r="G199" s="47">
        <v>2097.0607956704002</v>
      </c>
      <c r="H199" s="48">
        <v>123.58187257177207</v>
      </c>
    </row>
    <row r="200" spans="1:8">
      <c r="A200">
        <v>9850</v>
      </c>
      <c r="B200" s="45" t="s">
        <v>259</v>
      </c>
      <c r="C200" s="46">
        <v>12071</v>
      </c>
      <c r="D200" s="47">
        <v>1698.2405067774509</v>
      </c>
      <c r="E200" s="48">
        <v>140.68764035932821</v>
      </c>
      <c r="F200" s="50" t="s">
        <v>62</v>
      </c>
      <c r="G200" s="47">
        <v>1698.2405067774509</v>
      </c>
      <c r="H200" s="48">
        <v>140.68764035932821</v>
      </c>
    </row>
    <row r="201" spans="1:8">
      <c r="A201">
        <v>2845</v>
      </c>
      <c r="B201" s="45" t="s">
        <v>260</v>
      </c>
      <c r="C201" s="46">
        <v>10136</v>
      </c>
      <c r="D201" s="47">
        <v>1447.6968496144682</v>
      </c>
      <c r="E201" s="48">
        <v>142.82723457127744</v>
      </c>
      <c r="F201" s="49">
        <v>1.1318956922142001</v>
      </c>
      <c r="G201" s="47">
        <v>1260.2654200490156</v>
      </c>
      <c r="H201" s="48">
        <v>124.33557814216807</v>
      </c>
    </row>
    <row r="202" spans="1:8">
      <c r="A202">
        <v>3850</v>
      </c>
      <c r="B202" s="45" t="s">
        <v>261</v>
      </c>
      <c r="C202" s="46">
        <v>6865</v>
      </c>
      <c r="D202" s="47">
        <v>705.9238405291361</v>
      </c>
      <c r="E202" s="48">
        <v>102.82940138807518</v>
      </c>
      <c r="F202" s="50" t="s">
        <v>62</v>
      </c>
      <c r="G202" s="47">
        <v>705.9238405291361</v>
      </c>
      <c r="H202" s="48">
        <v>102.82940138807518</v>
      </c>
    </row>
    <row r="203" spans="1:8">
      <c r="A203">
        <v>8620</v>
      </c>
      <c r="B203" s="45" t="s">
        <v>262</v>
      </c>
      <c r="C203" s="46">
        <v>11379</v>
      </c>
      <c r="D203" s="47">
        <v>2444.2806149134803</v>
      </c>
      <c r="E203" s="48">
        <v>214.8062760271975</v>
      </c>
      <c r="F203" s="49">
        <v>2.0870026288958199</v>
      </c>
      <c r="G203" s="47">
        <v>1159.7838768802176</v>
      </c>
      <c r="H203" s="48">
        <v>101.92318102471373</v>
      </c>
    </row>
    <row r="204" spans="1:8">
      <c r="A204">
        <v>2560</v>
      </c>
      <c r="B204" s="45" t="s">
        <v>263</v>
      </c>
      <c r="C204" s="46">
        <v>22651</v>
      </c>
      <c r="D204" s="47">
        <v>2111.5133505936578</v>
      </c>
      <c r="E204" s="48">
        <v>93.219431839373883</v>
      </c>
      <c r="F204" s="50" t="s">
        <v>62</v>
      </c>
      <c r="G204" s="47">
        <v>2111.5133505936578</v>
      </c>
      <c r="H204" s="48">
        <v>93.219431839373883</v>
      </c>
    </row>
    <row r="205" spans="1:8">
      <c r="A205">
        <v>9400</v>
      </c>
      <c r="B205" s="45" t="s">
        <v>264</v>
      </c>
      <c r="C205" s="46">
        <v>38051</v>
      </c>
      <c r="D205" s="47">
        <v>4491.7222215548663</v>
      </c>
      <c r="E205" s="48">
        <v>118.0447878256778</v>
      </c>
      <c r="F205" s="49">
        <v>1.0576826708062299</v>
      </c>
      <c r="G205" s="47">
        <v>4171.4846255699968</v>
      </c>
      <c r="H205" s="48">
        <v>109.62877783947852</v>
      </c>
    </row>
    <row r="206" spans="1:8">
      <c r="A206">
        <v>2250</v>
      </c>
      <c r="B206" s="45" t="s">
        <v>265</v>
      </c>
      <c r="C206" s="46">
        <v>12242</v>
      </c>
      <c r="D206" s="47">
        <v>1177.4662950848776</v>
      </c>
      <c r="E206" s="48">
        <v>96.182510626113185</v>
      </c>
      <c r="F206" s="49">
        <v>1.0116732591958799</v>
      </c>
      <c r="G206" s="47">
        <v>1138.5612790789194</v>
      </c>
      <c r="H206" s="48">
        <v>93.00451552678642</v>
      </c>
    </row>
    <row r="207" spans="1:8">
      <c r="A207">
        <v>8400</v>
      </c>
      <c r="B207" s="45" t="s">
        <v>266</v>
      </c>
      <c r="C207" s="46">
        <v>70600</v>
      </c>
      <c r="D207" s="47">
        <v>13447.129447393592</v>
      </c>
      <c r="E207" s="48">
        <v>190.46925562880443</v>
      </c>
      <c r="F207" s="49">
        <v>1.3753104380271099</v>
      </c>
      <c r="G207" s="47">
        <v>9670.1156569989216</v>
      </c>
      <c r="H207" s="48">
        <v>136.97047672803004</v>
      </c>
    </row>
    <row r="208" spans="1:8">
      <c r="A208">
        <v>9860</v>
      </c>
      <c r="B208" s="45" t="s">
        <v>267</v>
      </c>
      <c r="C208" s="46">
        <v>13545</v>
      </c>
      <c r="D208" s="47">
        <v>1980.8546001408811</v>
      </c>
      <c r="E208" s="48">
        <v>146.24249539615215</v>
      </c>
      <c r="F208" s="50" t="s">
        <v>62</v>
      </c>
      <c r="G208" s="47">
        <v>1980.8546001408811</v>
      </c>
      <c r="H208" s="48">
        <v>146.24249539615215</v>
      </c>
    </row>
    <row r="209" spans="1:8">
      <c r="A209">
        <v>8020</v>
      </c>
      <c r="B209" s="45" t="s">
        <v>268</v>
      </c>
      <c r="C209" s="46">
        <v>23132</v>
      </c>
      <c r="D209" s="47">
        <v>3643.1067609788747</v>
      </c>
      <c r="E209" s="48">
        <v>157.49207854828268</v>
      </c>
      <c r="F209" s="51" t="s">
        <v>62</v>
      </c>
      <c r="G209" s="47">
        <v>3643.1067609788747</v>
      </c>
      <c r="H209" s="48">
        <v>157.49207854828268</v>
      </c>
    </row>
    <row r="210" spans="1:8">
      <c r="A210">
        <v>8780</v>
      </c>
      <c r="B210" s="45" t="s">
        <v>269</v>
      </c>
      <c r="C210" s="46">
        <v>7700</v>
      </c>
      <c r="D210" s="47">
        <v>1067.3229354806042</v>
      </c>
      <c r="E210" s="48">
        <v>138.61336824423432</v>
      </c>
      <c r="F210" s="50" t="s">
        <v>62</v>
      </c>
      <c r="G210" s="47">
        <v>1067.3229354806042</v>
      </c>
      <c r="H210" s="48">
        <v>138.61336824423432</v>
      </c>
    </row>
    <row r="211" spans="1:8">
      <c r="A211">
        <v>3660</v>
      </c>
      <c r="B211" s="45" t="s">
        <v>270</v>
      </c>
      <c r="C211" s="46">
        <v>10297</v>
      </c>
      <c r="D211" s="47">
        <v>1448.6067146290625</v>
      </c>
      <c r="E211" s="48">
        <v>140.68240406225721</v>
      </c>
      <c r="F211" s="49">
        <v>1.01108670934527</v>
      </c>
      <c r="G211" s="47">
        <v>1411.4140625229809</v>
      </c>
      <c r="H211" s="48">
        <v>137.07041492890949</v>
      </c>
    </row>
    <row r="212" spans="1:8">
      <c r="A212">
        <v>1745</v>
      </c>
      <c r="B212" s="45" t="s">
        <v>271</v>
      </c>
      <c r="C212" s="46">
        <v>14208</v>
      </c>
      <c r="D212" s="47">
        <v>1970.9938144556397</v>
      </c>
      <c r="E212" s="48">
        <v>138.7242268057179</v>
      </c>
      <c r="F212" s="49">
        <v>1.00537858421065</v>
      </c>
      <c r="G212" s="47">
        <v>1930.8805961130959</v>
      </c>
      <c r="H212" s="48">
        <v>135.90094285705911</v>
      </c>
    </row>
    <row r="213" spans="1:8">
      <c r="A213">
        <v>9700</v>
      </c>
      <c r="B213" s="45" t="s">
        <v>272</v>
      </c>
      <c r="C213" s="46">
        <v>30990</v>
      </c>
      <c r="D213" s="47">
        <v>4393.5802844862237</v>
      </c>
      <c r="E213" s="48">
        <v>141.77412986402788</v>
      </c>
      <c r="F213" s="49">
        <v>1.01925812533322</v>
      </c>
      <c r="G213" s="47">
        <v>4246.9506913028836</v>
      </c>
      <c r="H213" s="48">
        <v>137.04261669257448</v>
      </c>
    </row>
    <row r="214" spans="1:8">
      <c r="A214">
        <v>8460</v>
      </c>
      <c r="B214" s="45" t="s">
        <v>273</v>
      </c>
      <c r="C214" s="46">
        <v>9279</v>
      </c>
      <c r="D214" s="47">
        <v>1414.7957234187697</v>
      </c>
      <c r="E214" s="48">
        <v>152.47286597895999</v>
      </c>
      <c r="F214" s="50" t="s">
        <v>62</v>
      </c>
      <c r="G214" s="47">
        <v>1414.7957234187697</v>
      </c>
      <c r="H214" s="48">
        <v>152.47286597895999</v>
      </c>
    </row>
    <row r="215" spans="1:8">
      <c r="A215">
        <v>3050</v>
      </c>
      <c r="B215" s="45" t="s">
        <v>274</v>
      </c>
      <c r="C215" s="46">
        <v>10973</v>
      </c>
      <c r="D215" s="47">
        <v>1418.2681292245027</v>
      </c>
      <c r="E215" s="48">
        <v>129.25071805563681</v>
      </c>
      <c r="F215" s="50" t="s">
        <v>62</v>
      </c>
      <c r="G215" s="47">
        <v>1418.2681292245027</v>
      </c>
      <c r="H215" s="48">
        <v>129.25071805563681</v>
      </c>
    </row>
    <row r="216" spans="1:8">
      <c r="A216">
        <v>2360</v>
      </c>
      <c r="B216" s="45" t="s">
        <v>275</v>
      </c>
      <c r="C216" s="46">
        <v>13307</v>
      </c>
      <c r="D216" s="47">
        <v>1386.6486257714805</v>
      </c>
      <c r="E216" s="48">
        <v>104.20445072303905</v>
      </c>
      <c r="F216" s="50" t="s">
        <v>62</v>
      </c>
      <c r="G216" s="47">
        <v>1386.6486257714805</v>
      </c>
      <c r="H216" s="48">
        <v>104.20445072303905</v>
      </c>
    </row>
    <row r="217" spans="1:8">
      <c r="A217">
        <v>3090</v>
      </c>
      <c r="B217" s="45" t="s">
        <v>276</v>
      </c>
      <c r="C217" s="46">
        <v>24959</v>
      </c>
      <c r="D217" s="47">
        <v>3182.3664465792726</v>
      </c>
      <c r="E217" s="48">
        <v>127.50376403619026</v>
      </c>
      <c r="F217" s="50" t="s">
        <v>62</v>
      </c>
      <c r="G217" s="47">
        <v>3182.3664465792726</v>
      </c>
      <c r="H217" s="48">
        <v>127.50376403619026</v>
      </c>
    </row>
    <row r="218" spans="1:8">
      <c r="A218">
        <v>3900</v>
      </c>
      <c r="B218" s="45" t="s">
        <v>277</v>
      </c>
      <c r="C218" s="46">
        <v>14951</v>
      </c>
      <c r="D218" s="47">
        <v>1919.4164151130537</v>
      </c>
      <c r="E218" s="48">
        <v>128.38047054464943</v>
      </c>
      <c r="F218" s="51" t="s">
        <v>62</v>
      </c>
      <c r="G218" s="47">
        <v>1919.4164151130537</v>
      </c>
      <c r="H218" s="48">
        <v>128.38047054464943</v>
      </c>
    </row>
    <row r="219" spans="1:8">
      <c r="A219">
        <v>3990</v>
      </c>
      <c r="B219" s="45" t="s">
        <v>278</v>
      </c>
      <c r="C219" s="46">
        <v>16312</v>
      </c>
      <c r="D219" s="47">
        <v>1850.4550752674827</v>
      </c>
      <c r="E219" s="48">
        <v>113.44133614930621</v>
      </c>
      <c r="F219" s="49">
        <v>1.13461695589983</v>
      </c>
      <c r="G219" s="47">
        <v>1600.8265966372132</v>
      </c>
      <c r="H219" s="48">
        <v>98.137971838965981</v>
      </c>
    </row>
    <row r="220" spans="1:8">
      <c r="A220">
        <v>1670</v>
      </c>
      <c r="B220" s="45" t="s">
        <v>279</v>
      </c>
      <c r="C220" s="46">
        <v>4424</v>
      </c>
      <c r="D220" s="47">
        <v>911.95646474885632</v>
      </c>
      <c r="E220" s="48">
        <v>206.13844139892774</v>
      </c>
      <c r="F220" s="50" t="s">
        <v>62</v>
      </c>
      <c r="G220" s="47">
        <v>911.95646474885632</v>
      </c>
      <c r="H220" s="48">
        <v>206.13844139892774</v>
      </c>
    </row>
    <row r="221" spans="1:8">
      <c r="A221">
        <v>8740</v>
      </c>
      <c r="B221" s="45" t="s">
        <v>280</v>
      </c>
      <c r="C221" s="46">
        <v>6723</v>
      </c>
      <c r="D221" s="47">
        <v>947.95272977092236</v>
      </c>
      <c r="E221" s="48">
        <v>141.00144723649001</v>
      </c>
      <c r="F221" s="50" t="s">
        <v>62</v>
      </c>
      <c r="G221" s="47">
        <v>947.95272977092236</v>
      </c>
      <c r="H221" s="48">
        <v>141.00144723649001</v>
      </c>
    </row>
    <row r="222" spans="1:8">
      <c r="A222">
        <v>8970</v>
      </c>
      <c r="B222" s="45" t="s">
        <v>281</v>
      </c>
      <c r="C222" s="46">
        <v>19755</v>
      </c>
      <c r="D222" s="47">
        <v>2312.4799649895244</v>
      </c>
      <c r="E222" s="48">
        <v>117.05795823789038</v>
      </c>
      <c r="F222" s="50" t="s">
        <v>62</v>
      </c>
      <c r="G222" s="47">
        <v>2312.4799649895244</v>
      </c>
      <c r="H222" s="48">
        <v>117.05795823789038</v>
      </c>
    </row>
    <row r="223" spans="1:8">
      <c r="A223">
        <v>2580</v>
      </c>
      <c r="B223" s="45" t="s">
        <v>282</v>
      </c>
      <c r="C223" s="46">
        <v>17227</v>
      </c>
      <c r="D223" s="47">
        <v>1564.1355565616063</v>
      </c>
      <c r="E223" s="48">
        <v>90.79558579912964</v>
      </c>
      <c r="F223" s="50" t="s">
        <v>62</v>
      </c>
      <c r="G223" s="47">
        <v>1564.1355565616063</v>
      </c>
      <c r="H223" s="48">
        <v>90.79558579912964</v>
      </c>
    </row>
    <row r="224" spans="1:8">
      <c r="A224">
        <v>2870</v>
      </c>
      <c r="B224" s="45" t="s">
        <v>283</v>
      </c>
      <c r="C224" s="46">
        <v>16999</v>
      </c>
      <c r="D224" s="47">
        <v>2568.3915054850381</v>
      </c>
      <c r="E224" s="48">
        <v>151.09074095447016</v>
      </c>
      <c r="F224" s="50" t="s">
        <v>62</v>
      </c>
      <c r="G224" s="47">
        <v>2568.3915054850381</v>
      </c>
      <c r="H224" s="48">
        <v>151.09074095447016</v>
      </c>
    </row>
    <row r="225" spans="1:8">
      <c r="A225">
        <v>2520</v>
      </c>
      <c r="B225" s="45" t="s">
        <v>284</v>
      </c>
      <c r="C225" s="46">
        <v>18856</v>
      </c>
      <c r="D225" s="47">
        <v>2042.8289609639316</v>
      </c>
      <c r="E225" s="48">
        <v>108.33840480292382</v>
      </c>
      <c r="F225" s="50" t="s">
        <v>62</v>
      </c>
      <c r="G225" s="47">
        <v>2042.8289609639316</v>
      </c>
      <c r="H225" s="48">
        <v>108.33840480292382</v>
      </c>
    </row>
    <row r="226" spans="1:8">
      <c r="A226">
        <v>2380</v>
      </c>
      <c r="B226" s="45" t="s">
        <v>285</v>
      </c>
      <c r="C226" s="46">
        <v>14735</v>
      </c>
      <c r="D226" s="47">
        <v>1328.1614719878835</v>
      </c>
      <c r="E226" s="48">
        <v>90.136509805760682</v>
      </c>
      <c r="F226" s="50" t="s">
        <v>62</v>
      </c>
      <c r="G226" s="47">
        <v>1328.1614719878835</v>
      </c>
      <c r="H226" s="48">
        <v>90.136509805760682</v>
      </c>
    </row>
    <row r="227" spans="1:8">
      <c r="A227">
        <v>2470</v>
      </c>
      <c r="B227" s="45" t="s">
        <v>286</v>
      </c>
      <c r="C227" s="46">
        <v>11096</v>
      </c>
      <c r="D227" s="47">
        <v>968.84348572633564</v>
      </c>
      <c r="E227" s="48">
        <v>87.314661655221315</v>
      </c>
      <c r="F227" s="50" t="s">
        <v>62</v>
      </c>
      <c r="G227" s="47">
        <v>968.84348572633564</v>
      </c>
      <c r="H227" s="48">
        <v>87.314661655221315</v>
      </c>
    </row>
    <row r="228" spans="1:8">
      <c r="A228">
        <v>3770</v>
      </c>
      <c r="B228" s="45" t="s">
        <v>287</v>
      </c>
      <c r="C228" s="46">
        <v>16572</v>
      </c>
      <c r="D228" s="47">
        <v>2428.164080881113</v>
      </c>
      <c r="E228" s="48">
        <v>146.52209032591801</v>
      </c>
      <c r="F228" s="50" t="s">
        <v>62</v>
      </c>
      <c r="G228" s="47">
        <v>2428.164080881113</v>
      </c>
      <c r="H228" s="48">
        <v>146.52209032591801</v>
      </c>
    </row>
    <row r="229" spans="1:8">
      <c r="A229">
        <v>2310</v>
      </c>
      <c r="B229" s="45" t="s">
        <v>288</v>
      </c>
      <c r="C229" s="46">
        <v>11823</v>
      </c>
      <c r="D229" s="47">
        <v>902.5396091152187</v>
      </c>
      <c r="E229" s="48">
        <v>76.337613897929359</v>
      </c>
      <c r="F229" s="50" t="s">
        <v>62</v>
      </c>
      <c r="G229" s="47">
        <v>902.5396091152187</v>
      </c>
      <c r="H229" s="48">
        <v>76.337613897929359</v>
      </c>
    </row>
    <row r="230" spans="1:8">
      <c r="A230">
        <v>8800</v>
      </c>
      <c r="B230" s="45" t="s">
        <v>289</v>
      </c>
      <c r="C230" s="46">
        <v>60999</v>
      </c>
      <c r="D230" s="47">
        <v>9716.9219939456325</v>
      </c>
      <c r="E230" s="48">
        <v>159.29641459606933</v>
      </c>
      <c r="F230" s="49">
        <v>1.0488434105291899</v>
      </c>
      <c r="G230" s="47">
        <v>9142.7298905961179</v>
      </c>
      <c r="H230" s="48">
        <v>149.88327498149343</v>
      </c>
    </row>
    <row r="231" spans="1:8">
      <c r="A231">
        <v>9600</v>
      </c>
      <c r="B231" s="45" t="s">
        <v>290</v>
      </c>
      <c r="C231" s="46">
        <v>25925</v>
      </c>
      <c r="D231" s="47">
        <v>3647.0636366668396</v>
      </c>
      <c r="E231" s="48">
        <v>140.67747875281927</v>
      </c>
      <c r="F231" s="49">
        <v>1.09122305998983</v>
      </c>
      <c r="G231" s="47">
        <v>3292.4707438216019</v>
      </c>
      <c r="H231" s="48">
        <v>126.99983582725562</v>
      </c>
    </row>
    <row r="232" spans="1:8">
      <c r="A232">
        <v>1760</v>
      </c>
      <c r="B232" s="45" t="s">
        <v>291</v>
      </c>
      <c r="C232" s="46">
        <v>11494</v>
      </c>
      <c r="D232" s="47">
        <v>2116.6672327810475</v>
      </c>
      <c r="E232" s="48">
        <v>184.15410064216525</v>
      </c>
      <c r="F232" s="50" t="s">
        <v>62</v>
      </c>
      <c r="G232" s="47">
        <v>2116.6672327810475</v>
      </c>
      <c r="H232" s="48">
        <v>184.15410064216525</v>
      </c>
    </row>
    <row r="233" spans="1:8">
      <c r="A233">
        <v>3110</v>
      </c>
      <c r="B233" s="45" t="s">
        <v>292</v>
      </c>
      <c r="C233" s="46">
        <v>16439</v>
      </c>
      <c r="D233" s="47">
        <v>1563.0988010864485</v>
      </c>
      <c r="E233" s="48">
        <v>95.084786245297664</v>
      </c>
      <c r="F233" s="50" t="s">
        <v>62</v>
      </c>
      <c r="G233" s="47">
        <v>1563.0988010864485</v>
      </c>
      <c r="H233" s="48">
        <v>95.084786245297664</v>
      </c>
    </row>
    <row r="234" spans="1:8">
      <c r="A234">
        <v>8755</v>
      </c>
      <c r="B234" s="45" t="s">
        <v>293</v>
      </c>
      <c r="C234" s="46">
        <v>5363</v>
      </c>
      <c r="D234" s="47">
        <v>669.82216194577666</v>
      </c>
      <c r="E234" s="48">
        <v>124.89691626809186</v>
      </c>
      <c r="F234" s="50" t="s">
        <v>62</v>
      </c>
      <c r="G234" s="47">
        <v>669.82216194577666</v>
      </c>
      <c r="H234" s="48">
        <v>124.89691626809186</v>
      </c>
    </row>
    <row r="235" spans="1:8">
      <c r="A235">
        <v>2840</v>
      </c>
      <c r="B235" s="45" t="s">
        <v>294</v>
      </c>
      <c r="C235" s="46">
        <v>15140</v>
      </c>
      <c r="D235" s="47">
        <v>2052.6008653475778</v>
      </c>
      <c r="E235" s="48">
        <v>135.57469388028915</v>
      </c>
      <c r="F235" s="51" t="s">
        <v>62</v>
      </c>
      <c r="G235" s="47">
        <v>2052.6008653475778</v>
      </c>
      <c r="H235" s="48">
        <v>135.57469388028915</v>
      </c>
    </row>
    <row r="236" spans="1:8">
      <c r="A236">
        <v>2627</v>
      </c>
      <c r="B236" s="45" t="s">
        <v>295</v>
      </c>
      <c r="C236" s="46">
        <v>8259</v>
      </c>
      <c r="D236" s="47">
        <v>996.73254754991046</v>
      </c>
      <c r="E236" s="48">
        <v>120.68441064897814</v>
      </c>
      <c r="F236" s="49">
        <v>1.0776525649990201</v>
      </c>
      <c r="G236" s="47">
        <v>908.87548715748721</v>
      </c>
      <c r="H236" s="48">
        <v>110.0466747980975</v>
      </c>
    </row>
    <row r="237" spans="1:8">
      <c r="A237">
        <v>3270</v>
      </c>
      <c r="B237" s="45" t="s">
        <v>296</v>
      </c>
      <c r="C237" s="46">
        <v>22833</v>
      </c>
      <c r="D237" s="47">
        <v>2459.2191545231999</v>
      </c>
      <c r="E237" s="48">
        <v>107.70460099519117</v>
      </c>
      <c r="F237" s="51" t="s">
        <v>62</v>
      </c>
      <c r="G237" s="47">
        <v>2459.2191545231999</v>
      </c>
      <c r="H237" s="48">
        <v>107.70460099519117</v>
      </c>
    </row>
    <row r="238" spans="1:8">
      <c r="A238">
        <v>2970</v>
      </c>
      <c r="B238" s="45" t="s">
        <v>297</v>
      </c>
      <c r="C238" s="46">
        <v>19434</v>
      </c>
      <c r="D238" s="47">
        <v>2864.8033272896187</v>
      </c>
      <c r="E238" s="48">
        <v>147.41192380825453</v>
      </c>
      <c r="F238" s="50" t="s">
        <v>62</v>
      </c>
      <c r="G238" s="47">
        <v>2864.8033272896187</v>
      </c>
      <c r="H238" s="48">
        <v>147.41192380825453</v>
      </c>
    </row>
    <row r="239" spans="1:8">
      <c r="A239">
        <v>2900</v>
      </c>
      <c r="B239" s="45" t="s">
        <v>298</v>
      </c>
      <c r="C239" s="46">
        <v>34063</v>
      </c>
      <c r="D239" s="47">
        <v>3081.4490123734831</v>
      </c>
      <c r="E239" s="48">
        <v>90.463230260795683</v>
      </c>
      <c r="F239" s="49">
        <v>1.0922840202343</v>
      </c>
      <c r="G239" s="47">
        <v>2755.8564844282009</v>
      </c>
      <c r="H239" s="48">
        <v>80.904690850136532</v>
      </c>
    </row>
    <row r="240" spans="1:8">
      <c r="A240">
        <v>2890</v>
      </c>
      <c r="B240" s="45" t="s">
        <v>299</v>
      </c>
      <c r="C240" s="46">
        <v>8332</v>
      </c>
      <c r="D240" s="47">
        <v>952.24028758758368</v>
      </c>
      <c r="E240" s="48">
        <v>114.28712044978201</v>
      </c>
      <c r="F240" s="50" t="s">
        <v>62</v>
      </c>
      <c r="G240" s="47">
        <v>952.24028758758368</v>
      </c>
      <c r="H240" s="48">
        <v>114.28712044978201</v>
      </c>
    </row>
    <row r="241" spans="1:8">
      <c r="A241">
        <v>1640</v>
      </c>
      <c r="B241" s="45" t="s">
        <v>300</v>
      </c>
      <c r="C241" s="46">
        <v>18171</v>
      </c>
      <c r="D241" s="47">
        <v>2942.2237154049431</v>
      </c>
      <c r="E241" s="48">
        <v>161.91864594160714</v>
      </c>
      <c r="F241" s="50" t="s">
        <v>62</v>
      </c>
      <c r="G241" s="47">
        <v>2942.2237154049431</v>
      </c>
      <c r="H241" s="48">
        <v>161.91864594160714</v>
      </c>
    </row>
    <row r="242" spans="1:8">
      <c r="A242">
        <v>9170</v>
      </c>
      <c r="B242" s="45" t="s">
        <v>301</v>
      </c>
      <c r="C242" s="46">
        <v>19204</v>
      </c>
      <c r="D242" s="47">
        <v>2909.0610915544835</v>
      </c>
      <c r="E242" s="48">
        <v>151.4820397601793</v>
      </c>
      <c r="F242" s="50" t="s">
        <v>62</v>
      </c>
      <c r="G242" s="47">
        <v>2909.0610915544835</v>
      </c>
      <c r="H242" s="48">
        <v>151.4820397601793</v>
      </c>
    </row>
    <row r="243" spans="1:8">
      <c r="A243">
        <v>2860</v>
      </c>
      <c r="B243" s="45" t="s">
        <v>302</v>
      </c>
      <c r="C243" s="46">
        <v>20609</v>
      </c>
      <c r="D243" s="47">
        <v>2936.2738141973728</v>
      </c>
      <c r="E243" s="48">
        <v>142.47531729814025</v>
      </c>
      <c r="F243" s="50" t="s">
        <v>62</v>
      </c>
      <c r="G243" s="47">
        <v>2936.2738141973728</v>
      </c>
      <c r="H243" s="48">
        <v>142.47531729814025</v>
      </c>
    </row>
    <row r="244" spans="1:8">
      <c r="A244">
        <v>9980</v>
      </c>
      <c r="B244" s="45" t="s">
        <v>303</v>
      </c>
      <c r="C244" s="46">
        <v>6666</v>
      </c>
      <c r="D244" s="47">
        <v>992.01346700178021</v>
      </c>
      <c r="E244" s="48">
        <v>148.81690174044107</v>
      </c>
      <c r="F244" s="50" t="s">
        <v>62</v>
      </c>
      <c r="G244" s="47">
        <v>992.01346700178021</v>
      </c>
      <c r="H244" s="48">
        <v>148.81690174044107</v>
      </c>
    </row>
    <row r="245" spans="1:8">
      <c r="A245">
        <v>9520</v>
      </c>
      <c r="B245" s="45" t="s">
        <v>304</v>
      </c>
      <c r="C245" s="46">
        <v>10152</v>
      </c>
      <c r="D245" s="47">
        <v>1105.7523268829991</v>
      </c>
      <c r="E245" s="48">
        <v>108.91965394828597</v>
      </c>
      <c r="F245" s="50" t="s">
        <v>62</v>
      </c>
      <c r="G245" s="47">
        <v>1105.7523268829991</v>
      </c>
      <c r="H245" s="48">
        <v>108.91965394828597</v>
      </c>
    </row>
    <row r="246" spans="1:8">
      <c r="A246">
        <v>9830</v>
      </c>
      <c r="B246" s="45" t="s">
        <v>305</v>
      </c>
      <c r="C246" s="46">
        <v>8517</v>
      </c>
      <c r="D246" s="47">
        <v>1328.9713685049749</v>
      </c>
      <c r="E246" s="48">
        <v>156.03749776975164</v>
      </c>
      <c r="F246" s="50" t="s">
        <v>62</v>
      </c>
      <c r="G246" s="47">
        <v>1328.9713685049749</v>
      </c>
      <c r="H246" s="48">
        <v>156.03749776975164</v>
      </c>
    </row>
    <row r="247" spans="1:8">
      <c r="A247">
        <v>9100</v>
      </c>
      <c r="B247" s="45" t="s">
        <v>306</v>
      </c>
      <c r="C247" s="46">
        <v>75208</v>
      </c>
      <c r="D247" s="47">
        <v>12561.983900730556</v>
      </c>
      <c r="E247" s="48">
        <v>167.02988911725555</v>
      </c>
      <c r="F247" s="49">
        <v>1.12097342392669</v>
      </c>
      <c r="G247" s="47">
        <v>11065.939419462316</v>
      </c>
      <c r="H247" s="48">
        <v>147.13779676978933</v>
      </c>
    </row>
    <row r="248" spans="1:8">
      <c r="A248">
        <v>1600</v>
      </c>
      <c r="B248" s="45" t="s">
        <v>307</v>
      </c>
      <c r="C248" s="46">
        <v>33512</v>
      </c>
      <c r="D248" s="47">
        <v>5675.4481389384428</v>
      </c>
      <c r="E248" s="48">
        <v>169.35569762886257</v>
      </c>
      <c r="F248" s="49">
        <v>1.09019574415515</v>
      </c>
      <c r="G248" s="47">
        <v>5141.5812527720564</v>
      </c>
      <c r="H248" s="48">
        <v>153.42507915887015</v>
      </c>
    </row>
    <row r="249" spans="1:8">
      <c r="A249">
        <v>3800</v>
      </c>
      <c r="B249" s="45" t="s">
        <v>308</v>
      </c>
      <c r="C249" s="46">
        <v>40158</v>
      </c>
      <c r="D249" s="47">
        <v>5879.9157593545588</v>
      </c>
      <c r="E249" s="48">
        <v>146.41953681345083</v>
      </c>
      <c r="F249" s="49">
        <v>1.14089994202874</v>
      </c>
      <c r="G249" s="47">
        <v>5080.1054382506027</v>
      </c>
      <c r="H249" s="48">
        <v>126.50294930650436</v>
      </c>
    </row>
    <row r="250" spans="1:8">
      <c r="A250">
        <v>8587</v>
      </c>
      <c r="B250" s="45" t="s">
        <v>309</v>
      </c>
      <c r="C250" s="46">
        <v>2133</v>
      </c>
      <c r="D250" s="47">
        <v>365.01793836105571</v>
      </c>
      <c r="E250" s="48">
        <v>171.12889749697877</v>
      </c>
      <c r="F250" s="49">
        <v>1.0043615386818701</v>
      </c>
      <c r="G250" s="47">
        <v>358.9892544802089</v>
      </c>
      <c r="H250" s="48">
        <v>168.30251030483305</v>
      </c>
    </row>
    <row r="251" spans="1:8">
      <c r="A251">
        <v>2940</v>
      </c>
      <c r="B251" s="45" t="s">
        <v>310</v>
      </c>
      <c r="C251" s="46">
        <v>18515</v>
      </c>
      <c r="D251" s="47">
        <v>2264.2964766783616</v>
      </c>
      <c r="E251" s="48">
        <v>122.29524583734063</v>
      </c>
      <c r="F251" s="49">
        <v>1.1841781249307899</v>
      </c>
      <c r="G251" s="47">
        <v>1879.4106673183767</v>
      </c>
      <c r="H251" s="48">
        <v>101.50746245305842</v>
      </c>
    </row>
    <row r="252" spans="1:8">
      <c r="A252">
        <v>8840</v>
      </c>
      <c r="B252" s="45" t="s">
        <v>311</v>
      </c>
      <c r="C252" s="46">
        <v>11173</v>
      </c>
      <c r="D252" s="47">
        <v>1495.7655950811416</v>
      </c>
      <c r="E252" s="48">
        <v>133.87322966805169</v>
      </c>
      <c r="F252" s="50" t="s">
        <v>62</v>
      </c>
      <c r="G252" s="47">
        <v>1495.7655950811416</v>
      </c>
      <c r="H252" s="48">
        <v>133.87322966805169</v>
      </c>
    </row>
    <row r="253" spans="1:8">
      <c r="A253">
        <v>1820</v>
      </c>
      <c r="B253" s="45" t="s">
        <v>312</v>
      </c>
      <c r="C253" s="46">
        <v>11924</v>
      </c>
      <c r="D253" s="47">
        <v>1467.6789343728215</v>
      </c>
      <c r="E253" s="48">
        <v>123.08612331204473</v>
      </c>
      <c r="F253" s="50" t="s">
        <v>62</v>
      </c>
      <c r="G253" s="47">
        <v>1467.6789343728215</v>
      </c>
      <c r="H253" s="48">
        <v>123.08612331204473</v>
      </c>
    </row>
    <row r="254" spans="1:8">
      <c r="A254">
        <v>9190</v>
      </c>
      <c r="B254" s="45" t="s">
        <v>313</v>
      </c>
      <c r="C254" s="46">
        <v>17888</v>
      </c>
      <c r="D254" s="47">
        <v>2505.2275862177985</v>
      </c>
      <c r="E254" s="48">
        <v>140.05073715439391</v>
      </c>
      <c r="F254" s="49">
        <v>1.0366233049600699</v>
      </c>
      <c r="G254" s="47">
        <v>2380.6140458081427</v>
      </c>
      <c r="H254" s="48">
        <v>133.0844166932101</v>
      </c>
    </row>
    <row r="255" spans="1:8">
      <c r="A255">
        <v>9140</v>
      </c>
      <c r="B255" s="45" t="s">
        <v>314</v>
      </c>
      <c r="C255" s="46">
        <v>29194</v>
      </c>
      <c r="D255" s="47">
        <v>4770.0674610936057</v>
      </c>
      <c r="E255" s="48">
        <v>163.39204840356257</v>
      </c>
      <c r="F255" s="49">
        <v>1.0870997138758001</v>
      </c>
      <c r="G255" s="47">
        <v>4331.6946365584236</v>
      </c>
      <c r="H255" s="48">
        <v>148.37619499069754</v>
      </c>
    </row>
    <row r="256" spans="1:8">
      <c r="A256">
        <v>1740</v>
      </c>
      <c r="B256" s="45" t="s">
        <v>315</v>
      </c>
      <c r="C256" s="46">
        <v>15286</v>
      </c>
      <c r="D256" s="47">
        <v>1954.5493454229243</v>
      </c>
      <c r="E256" s="48">
        <v>127.86532418048699</v>
      </c>
      <c r="F256" s="50" t="s">
        <v>62</v>
      </c>
      <c r="G256" s="47">
        <v>1954.5493454229243</v>
      </c>
      <c r="H256" s="48">
        <v>127.86532418048699</v>
      </c>
    </row>
    <row r="257" spans="1:8">
      <c r="A257">
        <v>3080</v>
      </c>
      <c r="B257" s="45" t="s">
        <v>316</v>
      </c>
      <c r="C257" s="46">
        <v>21572</v>
      </c>
      <c r="D257" s="47">
        <v>2862.8827272970902</v>
      </c>
      <c r="E257" s="48">
        <v>132.71290224814993</v>
      </c>
      <c r="F257" s="49">
        <v>1.02132565357125</v>
      </c>
      <c r="G257" s="47">
        <v>2758.9114110149267</v>
      </c>
      <c r="H257" s="48">
        <v>127.89316757903424</v>
      </c>
    </row>
    <row r="258" spans="1:8">
      <c r="A258">
        <v>3980</v>
      </c>
      <c r="B258" s="45" t="s">
        <v>317</v>
      </c>
      <c r="C258" s="46">
        <v>18403</v>
      </c>
      <c r="D258" s="47">
        <v>3070.371135798644</v>
      </c>
      <c r="E258" s="48">
        <v>166.84079420739249</v>
      </c>
      <c r="F258" s="49">
        <v>1.0605829900385799</v>
      </c>
      <c r="G258" s="47">
        <v>2858.6786969775108</v>
      </c>
      <c r="H258" s="48">
        <v>155.33764587173346</v>
      </c>
    </row>
    <row r="259" spans="1:8">
      <c r="A259">
        <v>8700</v>
      </c>
      <c r="B259" s="45" t="s">
        <v>318</v>
      </c>
      <c r="C259" s="46">
        <v>20159</v>
      </c>
      <c r="D259" s="47">
        <v>2826.4512660199352</v>
      </c>
      <c r="E259" s="48">
        <v>140.20791041321172</v>
      </c>
      <c r="F259" s="50" t="s">
        <v>62</v>
      </c>
      <c r="G259" s="47">
        <v>2826.4512660199352</v>
      </c>
      <c r="H259" s="48">
        <v>140.20791041321172</v>
      </c>
    </row>
    <row r="260" spans="1:8">
      <c r="A260">
        <v>3390</v>
      </c>
      <c r="B260" s="45" t="s">
        <v>319</v>
      </c>
      <c r="C260" s="46">
        <v>10674</v>
      </c>
      <c r="D260" s="47">
        <v>1124.0505227688272</v>
      </c>
      <c r="E260" s="48">
        <v>105.30733771489855</v>
      </c>
      <c r="F260" s="50" t="s">
        <v>62</v>
      </c>
      <c r="G260" s="47">
        <v>1124.0505227688272</v>
      </c>
      <c r="H260" s="48">
        <v>105.30733771489855</v>
      </c>
    </row>
    <row r="261" spans="1:8">
      <c r="A261">
        <v>3300</v>
      </c>
      <c r="B261" s="45" t="s">
        <v>320</v>
      </c>
      <c r="C261" s="46">
        <v>34185</v>
      </c>
      <c r="D261" s="47">
        <v>4856.1352765460333</v>
      </c>
      <c r="E261" s="48">
        <v>142.05456418154259</v>
      </c>
      <c r="F261" s="49">
        <v>1.08913870705621</v>
      </c>
      <c r="G261" s="47">
        <v>4393.0208053408842</v>
      </c>
      <c r="H261" s="48">
        <v>128.50726357586322</v>
      </c>
    </row>
    <row r="262" spans="1:8">
      <c r="A262">
        <v>3700</v>
      </c>
      <c r="B262" s="45" t="s">
        <v>321</v>
      </c>
      <c r="C262" s="46">
        <v>30720</v>
      </c>
      <c r="D262" s="47">
        <v>3797.4343555797614</v>
      </c>
      <c r="E262" s="48">
        <v>123.61439959569536</v>
      </c>
      <c r="F262" s="49">
        <v>1.0421245233398699</v>
      </c>
      <c r="G262" s="47">
        <v>3582.257126082905</v>
      </c>
      <c r="H262" s="48">
        <v>116.6099324896779</v>
      </c>
    </row>
    <row r="263" spans="1:8">
      <c r="A263">
        <v>8820</v>
      </c>
      <c r="B263" s="45" t="s">
        <v>322</v>
      </c>
      <c r="C263" s="46">
        <v>20486</v>
      </c>
      <c r="D263" s="47">
        <v>3154.3304576955402</v>
      </c>
      <c r="E263" s="48">
        <v>153.97493203629503</v>
      </c>
      <c r="F263" s="49">
        <v>1.0115890529946401</v>
      </c>
      <c r="G263" s="47">
        <v>3075.8211457399848</v>
      </c>
      <c r="H263" s="48">
        <v>150.14259229424897</v>
      </c>
    </row>
    <row r="264" spans="1:8">
      <c r="A264">
        <v>3120</v>
      </c>
      <c r="B264" s="45" t="s">
        <v>323</v>
      </c>
      <c r="C264" s="46">
        <v>14733</v>
      </c>
      <c r="D264" s="47">
        <v>1384.8502873293171</v>
      </c>
      <c r="E264" s="48">
        <v>93.996490010813616</v>
      </c>
      <c r="F264" s="50" t="s">
        <v>62</v>
      </c>
      <c r="G264" s="47">
        <v>1384.8502873293171</v>
      </c>
      <c r="H264" s="48">
        <v>93.996490010813616</v>
      </c>
    </row>
    <row r="265" spans="1:8">
      <c r="A265">
        <v>2300</v>
      </c>
      <c r="B265" s="45" t="s">
        <v>324</v>
      </c>
      <c r="C265" s="46">
        <v>42965</v>
      </c>
      <c r="D265" s="47">
        <v>4481.1629276524882</v>
      </c>
      <c r="E265" s="48">
        <v>104.29798504951678</v>
      </c>
      <c r="F265" s="49">
        <v>1.18028859122842</v>
      </c>
      <c r="G265" s="47">
        <v>3720.5019455704987</v>
      </c>
      <c r="H265" s="48">
        <v>86.593784372640485</v>
      </c>
    </row>
    <row r="266" spans="1:8">
      <c r="A266">
        <v>8630</v>
      </c>
      <c r="B266" s="45" t="s">
        <v>325</v>
      </c>
      <c r="C266" s="46">
        <v>11674</v>
      </c>
      <c r="D266" s="47">
        <v>1654.3148520520224</v>
      </c>
      <c r="E266" s="48">
        <v>141.7093414469781</v>
      </c>
      <c r="F266" s="50" t="s">
        <v>62</v>
      </c>
      <c r="G266" s="47">
        <v>1654.3148520520224</v>
      </c>
      <c r="H266" s="48">
        <v>141.7093414469781</v>
      </c>
    </row>
    <row r="267" spans="1:8">
      <c r="A267">
        <v>1800</v>
      </c>
      <c r="B267" s="45" t="s">
        <v>326</v>
      </c>
      <c r="C267" s="46">
        <v>43017</v>
      </c>
      <c r="D267" s="47">
        <v>7485.8567287752139</v>
      </c>
      <c r="E267" s="48">
        <v>174.02089240940126</v>
      </c>
      <c r="F267" s="49">
        <v>1.15623524721321</v>
      </c>
      <c r="G267" s="47">
        <v>6396.4932896014743</v>
      </c>
      <c r="H267" s="48">
        <v>148.69687076275599</v>
      </c>
    </row>
    <row r="268" spans="1:8">
      <c r="A268">
        <v>8640</v>
      </c>
      <c r="B268" s="45" t="s">
        <v>327</v>
      </c>
      <c r="C268" s="46">
        <v>3673</v>
      </c>
      <c r="D268" s="47">
        <v>438.07412545717654</v>
      </c>
      <c r="E268" s="48">
        <v>119.26875182607583</v>
      </c>
      <c r="F268" s="50" t="s">
        <v>62</v>
      </c>
      <c r="G268" s="47">
        <v>438.07412545717654</v>
      </c>
      <c r="H268" s="48">
        <v>119.26875182607583</v>
      </c>
    </row>
    <row r="269" spans="1:8">
      <c r="A269">
        <v>3790</v>
      </c>
      <c r="B269" s="45" t="s">
        <v>328</v>
      </c>
      <c r="C269" s="46">
        <v>4099</v>
      </c>
      <c r="D269" s="47">
        <v>579.49145773181772</v>
      </c>
      <c r="E269" s="48">
        <v>141.3738613641907</v>
      </c>
      <c r="F269" s="49">
        <v>1.03313701354298</v>
      </c>
      <c r="G269" s="47">
        <v>552.60337449544784</v>
      </c>
      <c r="H269" s="48">
        <v>134.81419236288068</v>
      </c>
    </row>
    <row r="270" spans="1:8">
      <c r="A270">
        <v>2290</v>
      </c>
      <c r="B270" s="45" t="s">
        <v>329</v>
      </c>
      <c r="C270" s="46">
        <v>7777</v>
      </c>
      <c r="D270" s="47">
        <v>729.6120448354103</v>
      </c>
      <c r="E270" s="48">
        <v>93.816644571867087</v>
      </c>
      <c r="F270" s="51" t="s">
        <v>62</v>
      </c>
      <c r="G270" s="47">
        <v>729.6120448354103</v>
      </c>
      <c r="H270" s="48">
        <v>93.816644571867087</v>
      </c>
    </row>
    <row r="271" spans="1:8">
      <c r="A271">
        <v>2350</v>
      </c>
      <c r="B271" s="45" t="s">
        <v>330</v>
      </c>
      <c r="C271" s="46">
        <v>10935</v>
      </c>
      <c r="D271" s="47">
        <v>971.37162071174112</v>
      </c>
      <c r="E271" s="48">
        <v>88.831423933401112</v>
      </c>
      <c r="F271" s="50" t="s">
        <v>62</v>
      </c>
      <c r="G271" s="47">
        <v>971.37162071174112</v>
      </c>
      <c r="H271" s="48">
        <v>88.831423933401112</v>
      </c>
    </row>
    <row r="272" spans="1:8">
      <c r="A272">
        <v>9950</v>
      </c>
      <c r="B272" s="45" t="s">
        <v>331</v>
      </c>
      <c r="C272" s="46">
        <v>7886</v>
      </c>
      <c r="D272" s="47">
        <v>1180.8931087272786</v>
      </c>
      <c r="E272" s="48">
        <v>149.74551213888901</v>
      </c>
      <c r="F272" s="50" t="s">
        <v>62</v>
      </c>
      <c r="G272" s="47">
        <v>1180.8931087272786</v>
      </c>
      <c r="H272" s="48">
        <v>149.74551213888901</v>
      </c>
    </row>
    <row r="273" spans="1:8">
      <c r="A273">
        <v>9250</v>
      </c>
      <c r="B273" s="45" t="s">
        <v>332</v>
      </c>
      <c r="C273" s="46">
        <v>10736</v>
      </c>
      <c r="D273" s="47">
        <v>1643.1112471843853</v>
      </c>
      <c r="E273" s="48">
        <v>153.04687473774081</v>
      </c>
      <c r="F273" s="50" t="s">
        <v>62</v>
      </c>
      <c r="G273" s="47">
        <v>1643.1112471843853</v>
      </c>
      <c r="H273" s="48">
        <v>153.04687473774081</v>
      </c>
    </row>
    <row r="274" spans="1:8">
      <c r="A274">
        <v>9185</v>
      </c>
      <c r="B274" s="45" t="s">
        <v>333</v>
      </c>
      <c r="C274" s="46">
        <v>7588</v>
      </c>
      <c r="D274" s="47">
        <v>897.75659460088639</v>
      </c>
      <c r="E274" s="48">
        <v>118.31267720096025</v>
      </c>
      <c r="F274" s="49">
        <v>1.0146113455207999</v>
      </c>
      <c r="G274" s="47">
        <v>869.18010910604505</v>
      </c>
      <c r="H274" s="48">
        <v>114.54666698814511</v>
      </c>
    </row>
    <row r="275" spans="1:8">
      <c r="A275">
        <v>8790</v>
      </c>
      <c r="B275" s="45" t="s">
        <v>334</v>
      </c>
      <c r="C275" s="46">
        <v>37606</v>
      </c>
      <c r="D275" s="47">
        <v>5402.5441350238443</v>
      </c>
      <c r="E275" s="48">
        <v>143.66175969323629</v>
      </c>
      <c r="F275" s="49">
        <v>1.0126362936837501</v>
      </c>
      <c r="G275" s="47">
        <v>5257.4256257722682</v>
      </c>
      <c r="H275" s="48">
        <v>139.80284065766816</v>
      </c>
    </row>
    <row r="276" spans="1:8">
      <c r="A276">
        <v>3830</v>
      </c>
      <c r="B276" s="45" t="s">
        <v>335</v>
      </c>
      <c r="C276" s="46">
        <v>7374</v>
      </c>
      <c r="D276" s="47">
        <v>682.56483613428247</v>
      </c>
      <c r="E276" s="48">
        <v>92.563715233832724</v>
      </c>
      <c r="F276" s="49">
        <v>1.0231043517313501</v>
      </c>
      <c r="G276" s="47">
        <v>652.07033756726571</v>
      </c>
      <c r="H276" s="48">
        <v>88.428307237220736</v>
      </c>
    </row>
    <row r="277" spans="1:8">
      <c r="A277">
        <v>1780</v>
      </c>
      <c r="B277" s="45" t="s">
        <v>336</v>
      </c>
      <c r="C277" s="46">
        <v>16059</v>
      </c>
      <c r="D277" s="47">
        <v>2433.0507159588342</v>
      </c>
      <c r="E277" s="48">
        <v>151.50698773017211</v>
      </c>
      <c r="F277" s="49">
        <v>1.1450411379388901</v>
      </c>
      <c r="G277" s="47">
        <v>2095.5142313219289</v>
      </c>
      <c r="H277" s="48">
        <v>130.48846324938845</v>
      </c>
    </row>
    <row r="278" spans="1:8">
      <c r="A278">
        <v>8940</v>
      </c>
      <c r="B278" s="45" t="s">
        <v>337</v>
      </c>
      <c r="C278" s="46">
        <v>18529</v>
      </c>
      <c r="D278" s="47">
        <v>2809.648769288327</v>
      </c>
      <c r="E278" s="48">
        <v>151.63520801383385</v>
      </c>
      <c r="F278" s="51" t="s">
        <v>62</v>
      </c>
      <c r="G278" s="47">
        <v>2809.648769288327</v>
      </c>
      <c r="H278" s="48">
        <v>151.63520801383385</v>
      </c>
    </row>
    <row r="279" spans="1:8">
      <c r="A279">
        <v>2260</v>
      </c>
      <c r="B279" s="45" t="s">
        <v>338</v>
      </c>
      <c r="C279" s="46">
        <v>24705</v>
      </c>
      <c r="D279" s="47">
        <v>2164.265994941341</v>
      </c>
      <c r="E279" s="48">
        <v>87.604371379936879</v>
      </c>
      <c r="F279" s="49">
        <v>1.0535179169929101</v>
      </c>
      <c r="G279" s="47">
        <v>2005.25778055108</v>
      </c>
      <c r="H279" s="48">
        <v>81.168094739974904</v>
      </c>
    </row>
    <row r="280" spans="1:8">
      <c r="A280">
        <v>9230</v>
      </c>
      <c r="B280" s="45" t="s">
        <v>339</v>
      </c>
      <c r="C280" s="46">
        <v>24818</v>
      </c>
      <c r="D280" s="47">
        <v>3279.5304281503422</v>
      </c>
      <c r="E280" s="48">
        <v>132.14321976590952</v>
      </c>
      <c r="F280" s="49">
        <v>1.0652664399157501</v>
      </c>
      <c r="G280" s="47">
        <v>3029.8551414566905</v>
      </c>
      <c r="H280" s="48">
        <v>122.08296967751997</v>
      </c>
    </row>
    <row r="281" spans="1:8">
      <c r="A281">
        <v>8560</v>
      </c>
      <c r="B281" s="45" t="s">
        <v>340</v>
      </c>
      <c r="C281" s="46">
        <v>31291</v>
      </c>
      <c r="D281" s="47">
        <v>4492.0480756004663</v>
      </c>
      <c r="E281" s="48">
        <v>143.55719138411897</v>
      </c>
      <c r="F281" s="50" t="s">
        <v>62</v>
      </c>
      <c r="G281" s="47">
        <v>4492.0480756004663</v>
      </c>
      <c r="H281" s="48">
        <v>143.55719138411897</v>
      </c>
    </row>
    <row r="282" spans="1:8">
      <c r="A282">
        <v>1970</v>
      </c>
      <c r="B282" s="45" t="s">
        <v>341</v>
      </c>
      <c r="C282" s="46">
        <v>14095</v>
      </c>
      <c r="D282" s="47">
        <v>1554.9873812466385</v>
      </c>
      <c r="E282" s="48">
        <v>110.32191424240074</v>
      </c>
      <c r="F282" s="49">
        <v>1.0138781492979401</v>
      </c>
      <c r="G282" s="47">
        <v>1504.6147321118715</v>
      </c>
      <c r="H282" s="48">
        <v>106.74811863156236</v>
      </c>
    </row>
    <row r="283" spans="1:8">
      <c r="A283">
        <v>9260</v>
      </c>
      <c r="B283" s="45" t="s">
        <v>342</v>
      </c>
      <c r="C283" s="46">
        <v>11501</v>
      </c>
      <c r="D283" s="47">
        <v>1455.7288790860298</v>
      </c>
      <c r="E283" s="48">
        <v>126.57411347587424</v>
      </c>
      <c r="F283" s="49">
        <v>1.0162077442711901</v>
      </c>
      <c r="G283" s="47">
        <v>1408.8310269931765</v>
      </c>
      <c r="H283" s="48">
        <v>122.49639396514881</v>
      </c>
    </row>
    <row r="284" spans="1:8">
      <c r="A284">
        <v>8710</v>
      </c>
      <c r="B284" s="45" t="s">
        <v>343</v>
      </c>
      <c r="C284" s="46">
        <v>9525</v>
      </c>
      <c r="D284" s="47">
        <v>1350.7544364224359</v>
      </c>
      <c r="E284" s="48">
        <v>141.81148938818222</v>
      </c>
      <c r="F284" s="50" t="s">
        <v>62</v>
      </c>
      <c r="G284" s="47">
        <v>1350.7544364224359</v>
      </c>
      <c r="H284" s="48">
        <v>141.81148938818222</v>
      </c>
    </row>
    <row r="285" spans="1:8">
      <c r="A285">
        <v>2110</v>
      </c>
      <c r="B285" s="45" t="s">
        <v>344</v>
      </c>
      <c r="C285" s="46">
        <v>9365</v>
      </c>
      <c r="D285" s="47">
        <v>1161.4586637371244</v>
      </c>
      <c r="E285" s="48">
        <v>124.02121342628132</v>
      </c>
      <c r="F285" s="49">
        <v>1.02479083874749</v>
      </c>
      <c r="G285" s="47">
        <v>1114.2410302921892</v>
      </c>
      <c r="H285" s="48">
        <v>118.97928780482533</v>
      </c>
    </row>
    <row r="286" spans="1:8">
      <c r="A286">
        <v>2830</v>
      </c>
      <c r="B286" s="45" t="s">
        <v>345</v>
      </c>
      <c r="C286" s="46">
        <v>25745</v>
      </c>
      <c r="D286" s="47">
        <v>3094.4420173958642</v>
      </c>
      <c r="E286" s="48">
        <v>120.19584452887412</v>
      </c>
      <c r="F286" s="49">
        <v>1.0882269413738801</v>
      </c>
      <c r="G286" s="47">
        <v>2794.0633377090367</v>
      </c>
      <c r="H286" s="48">
        <v>108.52838755910028</v>
      </c>
    </row>
    <row r="287" spans="1:8">
      <c r="A287">
        <v>8750</v>
      </c>
      <c r="B287" s="45" t="s">
        <v>346</v>
      </c>
      <c r="C287" s="46">
        <v>14209</v>
      </c>
      <c r="D287" s="47">
        <v>1843.5959067849228</v>
      </c>
      <c r="E287" s="48">
        <v>129.74846271974965</v>
      </c>
      <c r="F287" s="50" t="s">
        <v>62</v>
      </c>
      <c r="G287" s="47">
        <v>1843.5959067849228</v>
      </c>
      <c r="H287" s="48">
        <v>129.74846271974965</v>
      </c>
    </row>
    <row r="288" spans="1:8">
      <c r="A288">
        <v>2160</v>
      </c>
      <c r="B288" s="45" t="s">
        <v>347</v>
      </c>
      <c r="C288" s="46">
        <v>12591</v>
      </c>
      <c r="D288" s="47">
        <v>1541.0455180047127</v>
      </c>
      <c r="E288" s="48">
        <v>122.39262314388949</v>
      </c>
      <c r="F288" s="49">
        <v>1.08177516452252</v>
      </c>
      <c r="G288" s="47">
        <v>1400.1994588853104</v>
      </c>
      <c r="H288" s="48">
        <v>111.20637430587804</v>
      </c>
    </row>
    <row r="289" spans="1:8">
      <c r="A289">
        <v>9790</v>
      </c>
      <c r="B289" s="45" t="s">
        <v>348</v>
      </c>
      <c r="C289" s="46">
        <v>6326</v>
      </c>
      <c r="D289" s="47">
        <v>711.27207504549381</v>
      </c>
      <c r="E289" s="48">
        <v>112.43630651999585</v>
      </c>
      <c r="F289" s="50" t="s">
        <v>62</v>
      </c>
      <c r="G289" s="47">
        <v>711.27207504549381</v>
      </c>
      <c r="H289" s="48">
        <v>112.43630651999585</v>
      </c>
    </row>
    <row r="290" spans="1:8">
      <c r="A290">
        <v>2990</v>
      </c>
      <c r="B290" s="45" t="s">
        <v>349</v>
      </c>
      <c r="C290" s="46">
        <v>20228</v>
      </c>
      <c r="D290" s="47">
        <v>2064.6686367404754</v>
      </c>
      <c r="E290" s="48">
        <v>102.06983570993056</v>
      </c>
      <c r="F290" s="49">
        <v>1.01939829927437</v>
      </c>
      <c r="G290" s="47">
        <v>1983.8614616480618</v>
      </c>
      <c r="H290" s="48">
        <v>98.075017878587204</v>
      </c>
    </row>
    <row r="291" spans="1:8">
      <c r="A291">
        <v>2240</v>
      </c>
      <c r="B291" s="45" t="s">
        <v>350</v>
      </c>
      <c r="C291" s="46">
        <v>12768</v>
      </c>
      <c r="D291" s="47">
        <v>1549.3048602878382</v>
      </c>
      <c r="E291" s="48">
        <v>121.34279920800738</v>
      </c>
      <c r="F291" s="50" t="s">
        <v>62</v>
      </c>
      <c r="G291" s="47">
        <v>1549.3048602878382</v>
      </c>
      <c r="H291" s="48">
        <v>121.34279920800738</v>
      </c>
    </row>
    <row r="292" spans="1:8">
      <c r="A292">
        <v>1930</v>
      </c>
      <c r="B292" s="45" t="s">
        <v>351</v>
      </c>
      <c r="C292" s="46">
        <v>33034</v>
      </c>
      <c r="D292" s="47">
        <v>4109.1430055410756</v>
      </c>
      <c r="E292" s="48">
        <v>124.39132425806973</v>
      </c>
      <c r="F292" s="49">
        <v>1.1476221087962299</v>
      </c>
      <c r="G292" s="47">
        <v>3520.3443442177017</v>
      </c>
      <c r="H292" s="48">
        <v>106.56730472294308</v>
      </c>
    </row>
    <row r="293" spans="1:8">
      <c r="A293">
        <v>8210</v>
      </c>
      <c r="B293" s="45" t="s">
        <v>352</v>
      </c>
      <c r="C293" s="46">
        <v>22479</v>
      </c>
      <c r="D293" s="47">
        <v>3753.0974699569483</v>
      </c>
      <c r="E293" s="48">
        <v>166.96016148213658</v>
      </c>
      <c r="F293" s="50" t="s">
        <v>62</v>
      </c>
      <c r="G293" s="47">
        <v>3753.0974699569483</v>
      </c>
      <c r="H293" s="48">
        <v>166.96016148213658</v>
      </c>
    </row>
    <row r="294" spans="1:8">
      <c r="A294">
        <v>9240</v>
      </c>
      <c r="B294" s="45" t="s">
        <v>353</v>
      </c>
      <c r="C294" s="46">
        <v>20785</v>
      </c>
      <c r="D294" s="47">
        <v>2192.7450641512155</v>
      </c>
      <c r="E294" s="48">
        <v>105.49651499404452</v>
      </c>
      <c r="F294" s="49">
        <v>1.0087724235273801</v>
      </c>
      <c r="G294" s="47">
        <v>2130.5657746716397</v>
      </c>
      <c r="H294" s="48">
        <v>102.50496871164974</v>
      </c>
    </row>
    <row r="295" spans="1:8">
      <c r="A295">
        <v>9060</v>
      </c>
      <c r="B295" s="45" t="s">
        <v>354</v>
      </c>
      <c r="C295" s="46">
        <v>12490</v>
      </c>
      <c r="D295" s="47">
        <v>1563.1791927471099</v>
      </c>
      <c r="E295" s="48">
        <v>125.15445898695837</v>
      </c>
      <c r="F295" s="49">
        <v>1.07573451244631</v>
      </c>
      <c r="G295" s="47">
        <v>1428.8339569069224</v>
      </c>
      <c r="H295" s="48">
        <v>114.39823514066633</v>
      </c>
    </row>
    <row r="296" spans="1:8">
      <c r="A296">
        <v>1980</v>
      </c>
      <c r="B296" s="45" t="s">
        <v>355</v>
      </c>
      <c r="C296" s="46">
        <v>23068</v>
      </c>
      <c r="D296" s="47">
        <v>3363.6698519047504</v>
      </c>
      <c r="E296" s="48">
        <v>145.81540887397045</v>
      </c>
      <c r="F296" s="50" t="s">
        <v>62</v>
      </c>
      <c r="G296" s="47">
        <v>3363.6698519047504</v>
      </c>
      <c r="H296" s="48">
        <v>145.81540887397045</v>
      </c>
    </row>
    <row r="297" spans="1:8">
      <c r="A297">
        <v>9750</v>
      </c>
      <c r="B297" s="45" t="s">
        <v>356</v>
      </c>
      <c r="C297" s="46">
        <v>7527</v>
      </c>
      <c r="D297" s="47">
        <v>988.20896251461147</v>
      </c>
      <c r="E297" s="48">
        <v>131.28855619962951</v>
      </c>
      <c r="F297" s="50" t="s">
        <v>62</v>
      </c>
      <c r="G297" s="47">
        <v>988.20896251461147</v>
      </c>
      <c r="H297" s="48">
        <v>131.28855619962951</v>
      </c>
    </row>
    <row r="298" spans="1:8">
      <c r="A298">
        <v>2980</v>
      </c>
      <c r="B298" s="45" t="s">
        <v>357</v>
      </c>
      <c r="C298" s="46">
        <v>21764</v>
      </c>
      <c r="D298" s="47">
        <v>2221.6774545194635</v>
      </c>
      <c r="E298" s="48">
        <v>102.08038294980076</v>
      </c>
      <c r="F298" s="50" t="s">
        <v>62</v>
      </c>
      <c r="G298" s="47">
        <v>2221.6774545194635</v>
      </c>
      <c r="H298" s="48">
        <v>102.08038294980076</v>
      </c>
    </row>
    <row r="299" spans="1:8">
      <c r="A299">
        <v>9930</v>
      </c>
      <c r="B299" s="45" t="s">
        <v>358</v>
      </c>
      <c r="C299" s="46">
        <v>8468</v>
      </c>
      <c r="D299" s="47">
        <v>1234.4668443700982</v>
      </c>
      <c r="E299" s="48">
        <v>145.78021308102248</v>
      </c>
      <c r="F299" s="50" t="s">
        <v>62</v>
      </c>
      <c r="G299" s="47">
        <v>1234.4668443700982</v>
      </c>
      <c r="H299" s="48">
        <v>145.78021308102248</v>
      </c>
    </row>
    <row r="300" spans="1:8">
      <c r="A300">
        <v>3520</v>
      </c>
      <c r="B300" s="45" t="s">
        <v>359</v>
      </c>
      <c r="C300" s="46">
        <v>21276</v>
      </c>
      <c r="D300" s="47">
        <v>2906.4163978292645</v>
      </c>
      <c r="E300" s="48">
        <v>136.60539564905361</v>
      </c>
      <c r="F300" s="49">
        <v>1.03446701457875</v>
      </c>
      <c r="G300" s="47">
        <v>2766.5454380538245</v>
      </c>
      <c r="H300" s="48">
        <v>130.03127646427075</v>
      </c>
    </row>
    <row r="301" spans="1:8">
      <c r="A301">
        <v>8980</v>
      </c>
      <c r="B301" s="45" t="s">
        <v>360</v>
      </c>
      <c r="C301" s="46">
        <v>12417</v>
      </c>
      <c r="D301" s="47">
        <v>1628.4194527094369</v>
      </c>
      <c r="E301" s="48">
        <v>131.14435473217659</v>
      </c>
      <c r="F301" s="50" t="s">
        <v>62</v>
      </c>
      <c r="G301" s="47">
        <v>1628.4194527094369</v>
      </c>
      <c r="H301" s="48">
        <v>131.14435473217659</v>
      </c>
    </row>
    <row r="302" spans="1:8">
      <c r="A302">
        <v>9620</v>
      </c>
      <c r="B302" s="45" t="s">
        <v>361</v>
      </c>
      <c r="C302" s="46">
        <v>25899</v>
      </c>
      <c r="D302" s="47">
        <v>3026.1312361054765</v>
      </c>
      <c r="E302" s="48">
        <v>116.84355519925388</v>
      </c>
      <c r="F302" s="50" t="s">
        <v>62</v>
      </c>
      <c r="G302" s="47">
        <v>3026.1312361054765</v>
      </c>
      <c r="H302" s="48">
        <v>116.84355519925388</v>
      </c>
    </row>
    <row r="303" spans="1:8">
      <c r="A303">
        <v>3440</v>
      </c>
      <c r="B303" s="45" t="s">
        <v>362</v>
      </c>
      <c r="C303" s="46">
        <v>8364</v>
      </c>
      <c r="D303" s="47">
        <v>877.92524212464593</v>
      </c>
      <c r="E303" s="48">
        <v>104.96475874278407</v>
      </c>
      <c r="F303" s="49">
        <v>1.00813954225543</v>
      </c>
      <c r="G303" s="47">
        <v>853.47807911099278</v>
      </c>
      <c r="H303" s="48">
        <v>102.04185546520716</v>
      </c>
    </row>
    <row r="304" spans="1:8">
      <c r="A304">
        <v>8377</v>
      </c>
      <c r="B304" s="45" t="s">
        <v>363</v>
      </c>
      <c r="C304" s="46">
        <v>2711</v>
      </c>
      <c r="D304" s="47">
        <v>436.41430468674264</v>
      </c>
      <c r="E304" s="48">
        <v>160.97908693719759</v>
      </c>
      <c r="F304" s="49">
        <v>1.0019565606626399</v>
      </c>
      <c r="G304" s="47">
        <v>429.90087286332107</v>
      </c>
      <c r="H304" s="48">
        <v>158.5764931255334</v>
      </c>
    </row>
    <row r="305" spans="1:9">
      <c r="A305">
        <v>9870</v>
      </c>
      <c r="B305" s="45" t="s">
        <v>364</v>
      </c>
      <c r="C305" s="46">
        <v>15589</v>
      </c>
      <c r="D305" s="47">
        <v>2139.0393211957326</v>
      </c>
      <c r="E305" s="48">
        <v>137.21465913116506</v>
      </c>
      <c r="F305" s="50" t="s">
        <v>62</v>
      </c>
      <c r="G305" s="47">
        <v>2139.0393211957326</v>
      </c>
      <c r="H305" s="48">
        <v>137.21465913116506</v>
      </c>
    </row>
    <row r="306" spans="1:9">
      <c r="A306">
        <v>3690</v>
      </c>
      <c r="B306" s="45" t="s">
        <v>365</v>
      </c>
      <c r="C306" s="46">
        <v>7239</v>
      </c>
      <c r="D306" s="47">
        <v>870.67937168105118</v>
      </c>
      <c r="E306" s="48">
        <v>120.27619445794325</v>
      </c>
      <c r="F306" s="49">
        <v>1.1524810593208099</v>
      </c>
      <c r="G306" s="47">
        <v>742.3401825832957</v>
      </c>
      <c r="H306" s="48">
        <v>102.54733838697275</v>
      </c>
    </row>
    <row r="307" spans="1:9">
      <c r="A307">
        <v>9630</v>
      </c>
      <c r="B307" s="45" t="s">
        <v>366</v>
      </c>
      <c r="C307" s="46">
        <v>8040</v>
      </c>
      <c r="D307" s="47">
        <v>1139.8843274368905</v>
      </c>
      <c r="E307" s="48">
        <v>141.77665764140428</v>
      </c>
      <c r="F307" s="50" t="s">
        <v>62</v>
      </c>
      <c r="G307" s="47">
        <v>1139.8843274368905</v>
      </c>
      <c r="H307" s="48">
        <v>141.77665764140428</v>
      </c>
    </row>
    <row r="308" spans="1:9">
      <c r="A308">
        <v>8550</v>
      </c>
      <c r="B308" s="45" t="s">
        <v>367</v>
      </c>
      <c r="C308" s="46">
        <v>24353</v>
      </c>
      <c r="D308" s="47">
        <v>3381.6034950336561</v>
      </c>
      <c r="E308" s="48">
        <v>138.85777912510395</v>
      </c>
      <c r="F308" s="50" t="s">
        <v>62</v>
      </c>
      <c r="G308" s="47">
        <v>3381.6034950336561</v>
      </c>
      <c r="H308" s="48">
        <v>138.85777912510395</v>
      </c>
    </row>
    <row r="309" spans="1:9">
      <c r="A309">
        <v>2070</v>
      </c>
      <c r="B309" s="45" t="s">
        <v>368</v>
      </c>
      <c r="C309" s="46">
        <v>18957</v>
      </c>
      <c r="D309" s="47">
        <v>2547.6202862215346</v>
      </c>
      <c r="E309" s="48">
        <v>134.38942270515031</v>
      </c>
      <c r="F309" s="49">
        <v>1.1291454770525</v>
      </c>
      <c r="G309" s="47">
        <v>2221.1097249813383</v>
      </c>
      <c r="H309" s="48">
        <v>117.16567626635745</v>
      </c>
    </row>
    <row r="310" spans="1:9">
      <c r="B310" s="52"/>
    </row>
    <row r="311" spans="1:9" s="54" customFormat="1">
      <c r="B311" s="55"/>
      <c r="C311" s="56"/>
      <c r="D311" s="57"/>
      <c r="E311" s="58"/>
      <c r="F311" s="49"/>
      <c r="G311" s="57"/>
      <c r="H311" s="59"/>
      <c r="I311" s="56"/>
    </row>
    <row r="312" spans="1:9" s="60" customFormat="1">
      <c r="B312" s="61"/>
      <c r="D312" s="62"/>
      <c r="E312" s="63"/>
      <c r="F312" s="5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1"/>
  <sheetViews>
    <sheetView workbookViewId="0">
      <pane xSplit="1" ySplit="1" topLeftCell="P2" activePane="bottomRight" state="frozen"/>
      <selection pane="topRight" activeCell="B1" sqref="B1"/>
      <selection pane="bottomLeft" activeCell="A2" sqref="A2"/>
      <selection pane="bottomRight" activeCell="AA81" sqref="AA81"/>
    </sheetView>
  </sheetViews>
  <sheetFormatPr defaultRowHeight="12.95" customHeight="1"/>
  <cols>
    <col min="1" max="1" width="26" customWidth="1"/>
    <col min="2" max="25" width="9.7109375" customWidth="1"/>
    <col min="26" max="26" width="10.85546875" bestFit="1" customWidth="1"/>
    <col min="27" max="1018" width="9.7109375" customWidth="1"/>
  </cols>
  <sheetData>
    <row r="1" spans="1:27" s="1" customFormat="1" ht="22.5">
      <c r="A1" s="88" t="s">
        <v>51</v>
      </c>
      <c r="B1" s="89">
        <v>1991</v>
      </c>
      <c r="C1" s="89">
        <v>1992</v>
      </c>
      <c r="D1" s="89">
        <v>1993</v>
      </c>
      <c r="E1" s="89">
        <v>1994</v>
      </c>
      <c r="F1" s="89">
        <v>1995</v>
      </c>
      <c r="G1" s="89">
        <v>1996</v>
      </c>
      <c r="H1" s="89">
        <v>1997</v>
      </c>
      <c r="I1" s="89">
        <v>1998</v>
      </c>
      <c r="J1" s="89">
        <v>1999</v>
      </c>
      <c r="K1" s="89">
        <v>2000</v>
      </c>
      <c r="L1" s="89">
        <v>2001</v>
      </c>
      <c r="M1" s="89">
        <v>2002</v>
      </c>
      <c r="N1" s="89">
        <v>2003</v>
      </c>
      <c r="O1" s="89">
        <v>2004</v>
      </c>
      <c r="P1" s="89">
        <v>2005</v>
      </c>
      <c r="Q1" s="89">
        <v>2006</v>
      </c>
      <c r="R1" s="89">
        <v>2007</v>
      </c>
      <c r="S1" s="89">
        <v>2008</v>
      </c>
      <c r="T1" s="89">
        <v>2009</v>
      </c>
      <c r="U1" s="89">
        <v>2010</v>
      </c>
      <c r="V1" s="90">
        <v>2011</v>
      </c>
      <c r="W1" s="91">
        <v>2012</v>
      </c>
      <c r="X1" s="92">
        <v>2013</v>
      </c>
      <c r="Y1" s="92" t="s">
        <v>377</v>
      </c>
      <c r="Z1" s="92" t="s">
        <v>378</v>
      </c>
      <c r="AA1" s="92">
        <v>2015</v>
      </c>
    </row>
    <row r="2" spans="1:27" s="2" customFormat="1" ht="12.95" customHeight="1">
      <c r="A2" s="2" t="s">
        <v>0</v>
      </c>
      <c r="B2" s="3">
        <v>1366.4870000000001</v>
      </c>
      <c r="C2" s="3">
        <v>4691.5150000000003</v>
      </c>
      <c r="D2" s="3">
        <v>5333.3959999999997</v>
      </c>
      <c r="E2" s="3">
        <v>11327.929</v>
      </c>
      <c r="F2" s="3">
        <v>22823.223000000002</v>
      </c>
      <c r="G2" s="3">
        <v>37833.654999999999</v>
      </c>
      <c r="H2" s="3">
        <v>47805.2</v>
      </c>
      <c r="I2" s="3">
        <v>53989.173000000003</v>
      </c>
      <c r="J2" s="3">
        <v>59587.18</v>
      </c>
      <c r="K2" s="3">
        <v>59727.773000000001</v>
      </c>
      <c r="L2" s="3">
        <v>65169.722000000002</v>
      </c>
      <c r="M2" s="3">
        <v>71292.093999999997</v>
      </c>
      <c r="N2" s="3">
        <v>71056.100999999995</v>
      </c>
      <c r="O2" s="3">
        <v>66694.134999999995</v>
      </c>
      <c r="P2" s="3">
        <v>72748.228000000003</v>
      </c>
      <c r="Q2" s="3">
        <v>72459.157999999996</v>
      </c>
      <c r="R2" s="4">
        <v>72789.633000000002</v>
      </c>
      <c r="S2" s="4">
        <v>74162.063999999998</v>
      </c>
      <c r="T2" s="4">
        <v>74600.751999999993</v>
      </c>
      <c r="U2" s="4">
        <v>73919.520999999993</v>
      </c>
      <c r="V2" s="4">
        <v>75226.028000000006</v>
      </c>
      <c r="W2" s="4">
        <v>73296.725999999995</v>
      </c>
      <c r="X2" s="5">
        <v>75107.070000000007</v>
      </c>
      <c r="Y2" s="4">
        <v>76150.395999999993</v>
      </c>
      <c r="Z2" s="4">
        <v>76150.395999999993</v>
      </c>
      <c r="AA2" s="4">
        <v>77988.415999999997</v>
      </c>
    </row>
    <row r="3" spans="1:27" s="2" customFormat="1" ht="12.95" customHeight="1">
      <c r="A3" s="2" t="s">
        <v>1</v>
      </c>
      <c r="B3" s="3">
        <v>3588.0309999999999</v>
      </c>
      <c r="C3" s="3">
        <v>5394.4709999999995</v>
      </c>
      <c r="D3" s="3">
        <v>6891.4170000000004</v>
      </c>
      <c r="E3" s="3">
        <v>12694.775</v>
      </c>
      <c r="F3" s="3">
        <v>27992.782999999999</v>
      </c>
      <c r="G3" s="3">
        <v>41462.902999999998</v>
      </c>
      <c r="H3" s="3">
        <v>52311.053999999996</v>
      </c>
      <c r="I3" s="3">
        <v>63373.152999999998</v>
      </c>
      <c r="J3" s="3">
        <v>65618.339000000007</v>
      </c>
      <c r="K3" s="3">
        <v>71218.907000000007</v>
      </c>
      <c r="L3" s="3">
        <v>74213.381999999998</v>
      </c>
      <c r="M3" s="3">
        <v>77629.625</v>
      </c>
      <c r="N3" s="3">
        <v>76437.258000000002</v>
      </c>
      <c r="O3" s="3">
        <v>82625.48</v>
      </c>
      <c r="P3" s="3">
        <v>80980.222999999998</v>
      </c>
      <c r="Q3" s="3">
        <v>82727.899000000005</v>
      </c>
      <c r="R3" s="4">
        <v>84397.089000000007</v>
      </c>
      <c r="S3" s="4">
        <v>86370.922000000006</v>
      </c>
      <c r="T3" s="4">
        <v>87029.57</v>
      </c>
      <c r="U3" s="4">
        <v>86786.254000000001</v>
      </c>
      <c r="V3" s="4">
        <v>94555.865000000005</v>
      </c>
      <c r="W3" s="4">
        <v>91523.885999999999</v>
      </c>
      <c r="X3" s="5">
        <v>87595.619000000006</v>
      </c>
      <c r="Y3" s="4">
        <v>86983.078999999998</v>
      </c>
      <c r="Z3" s="4">
        <v>86983.078999999998</v>
      </c>
      <c r="AA3" s="4">
        <v>88357.648000000001</v>
      </c>
    </row>
    <row r="4" spans="1:27" s="2" customFormat="1" ht="12.95" customHeight="1">
      <c r="A4" s="2" t="s">
        <v>2</v>
      </c>
      <c r="B4" s="3">
        <v>66260.724000000002</v>
      </c>
      <c r="C4" s="3">
        <v>72645.918000000005</v>
      </c>
      <c r="D4" s="3">
        <v>79040.577000000005</v>
      </c>
      <c r="E4" s="3">
        <v>78690.051999999996</v>
      </c>
      <c r="F4" s="3">
        <v>54728.449000000001</v>
      </c>
      <c r="G4" s="3">
        <v>40753.271999999997</v>
      </c>
      <c r="H4" s="3">
        <v>31433.188999999998</v>
      </c>
      <c r="I4" s="3">
        <v>27939.635999999999</v>
      </c>
      <c r="J4" s="3">
        <v>29839.895</v>
      </c>
      <c r="K4" s="3">
        <v>30029.462</v>
      </c>
      <c r="L4" s="3">
        <v>28342.190999999999</v>
      </c>
      <c r="M4" s="3">
        <v>26887.116999999998</v>
      </c>
      <c r="N4" s="3">
        <v>27398.292000000001</v>
      </c>
      <c r="O4" s="3">
        <v>29258.954000000002</v>
      </c>
      <c r="P4" s="3">
        <v>27247.998</v>
      </c>
      <c r="Q4" s="3">
        <v>29862.420999999998</v>
      </c>
      <c r="R4" s="4">
        <v>29415.311000000002</v>
      </c>
      <c r="S4" s="4">
        <v>28389.297999999999</v>
      </c>
      <c r="T4" s="4">
        <v>28150.1</v>
      </c>
      <c r="U4" s="4">
        <v>30745.439999999999</v>
      </c>
      <c r="V4" s="4">
        <v>25161.331999999999</v>
      </c>
      <c r="W4" s="4">
        <v>25957.42</v>
      </c>
      <c r="X4" s="5">
        <v>30212.787</v>
      </c>
      <c r="Y4" s="4">
        <v>30386.569</v>
      </c>
      <c r="Z4" s="4">
        <v>30386.569</v>
      </c>
      <c r="AA4" s="4">
        <v>29167.488000000001</v>
      </c>
    </row>
    <row r="5" spans="1:27" s="6" customFormat="1" ht="12.95" customHeight="1">
      <c r="A5" s="6" t="s">
        <v>3</v>
      </c>
      <c r="B5" s="7">
        <v>71215.241999999998</v>
      </c>
      <c r="C5" s="7">
        <v>82731.90400000001</v>
      </c>
      <c r="D5" s="7">
        <v>91265.39</v>
      </c>
      <c r="E5" s="7">
        <v>102712.75599999999</v>
      </c>
      <c r="F5" s="7">
        <v>105544.455</v>
      </c>
      <c r="G5" s="7">
        <v>120049.82999999999</v>
      </c>
      <c r="H5" s="7">
        <v>131549.44299999997</v>
      </c>
      <c r="I5" s="7">
        <v>145301.962</v>
      </c>
      <c r="J5" s="7">
        <v>155045.41399999999</v>
      </c>
      <c r="K5" s="7">
        <v>160976.14199999999</v>
      </c>
      <c r="L5" s="7">
        <v>167725.29499999998</v>
      </c>
      <c r="M5" s="7">
        <v>175808.83599999998</v>
      </c>
      <c r="N5" s="7">
        <v>174891.65100000001</v>
      </c>
      <c r="O5" s="7">
        <v>178578.56899999999</v>
      </c>
      <c r="P5" s="7">
        <v>180976.44899999999</v>
      </c>
      <c r="Q5" s="7">
        <v>185049.478</v>
      </c>
      <c r="R5" s="7">
        <v>186602.033</v>
      </c>
      <c r="S5" s="7">
        <v>188922.28400000001</v>
      </c>
      <c r="T5" s="7">
        <v>189780.42199999999</v>
      </c>
      <c r="U5" s="7">
        <v>191451.215</v>
      </c>
      <c r="V5" s="7">
        <v>194943.22500000001</v>
      </c>
      <c r="W5" s="7">
        <v>190778.03200000001</v>
      </c>
      <c r="X5" s="8">
        <v>192915.47600000002</v>
      </c>
      <c r="Y5" s="7">
        <v>193520.04399999997</v>
      </c>
      <c r="Z5" s="7">
        <v>193520.04399999997</v>
      </c>
      <c r="AA5" s="7">
        <v>195513.55200000003</v>
      </c>
    </row>
    <row r="6" spans="1:27" s="2" customFormat="1" ht="12.95" customHeight="1">
      <c r="A6" s="2" t="s">
        <v>4</v>
      </c>
      <c r="B6" s="3">
        <v>11018.245000000001</v>
      </c>
      <c r="C6" s="3">
        <v>18782.603999999999</v>
      </c>
      <c r="D6" s="3">
        <v>21828.526000000002</v>
      </c>
      <c r="E6" s="3">
        <v>20729.321</v>
      </c>
      <c r="F6" s="3">
        <v>22857.855</v>
      </c>
      <c r="G6" s="3">
        <v>21618.348000000002</v>
      </c>
      <c r="H6" s="3">
        <v>18949.97</v>
      </c>
      <c r="I6" s="3">
        <v>22039.571</v>
      </c>
      <c r="J6" s="3">
        <v>21924.183000000001</v>
      </c>
      <c r="K6" s="3">
        <v>20711.116999999998</v>
      </c>
      <c r="L6" s="3">
        <v>17481.276000000002</v>
      </c>
      <c r="M6" s="3">
        <v>13217.504000000001</v>
      </c>
      <c r="N6" s="3">
        <v>10897.24</v>
      </c>
      <c r="O6" s="3">
        <v>8382.51</v>
      </c>
      <c r="P6" s="3">
        <v>5463.63</v>
      </c>
      <c r="Q6" s="3">
        <v>1723.06</v>
      </c>
      <c r="R6" s="4">
        <v>480.56</v>
      </c>
      <c r="S6" s="4"/>
      <c r="T6" s="4">
        <v>114.76</v>
      </c>
      <c r="U6" s="4"/>
      <c r="V6" s="4"/>
      <c r="W6" s="4"/>
      <c r="X6" s="5"/>
      <c r="Y6" s="4"/>
      <c r="Z6" s="4"/>
      <c r="AA6" s="4"/>
    </row>
    <row r="7" spans="1:27" s="2" customFormat="1" ht="12.95" customHeight="1">
      <c r="A7" s="2" t="s">
        <v>5</v>
      </c>
      <c r="B7" s="3">
        <v>2729.2890000000002</v>
      </c>
      <c r="C7" s="3">
        <v>3293.0549999999998</v>
      </c>
      <c r="D7" s="3">
        <v>5579.5889999999999</v>
      </c>
      <c r="E7" s="3">
        <v>7286.1869999999999</v>
      </c>
      <c r="F7" s="3">
        <v>8832.7450000000008</v>
      </c>
      <c r="G7" s="3">
        <v>9318.2810000000009</v>
      </c>
      <c r="H7" s="3">
        <v>7660.4809999999998</v>
      </c>
      <c r="I7" s="3">
        <v>9071.8060000000005</v>
      </c>
      <c r="J7" s="3">
        <v>9406.777</v>
      </c>
      <c r="K7" s="3">
        <v>8526.5360000000001</v>
      </c>
      <c r="L7" s="3">
        <v>7452.2169999999996</v>
      </c>
      <c r="M7" s="3">
        <v>5633.7839999999997</v>
      </c>
      <c r="N7" s="3">
        <v>5742.0249999999996</v>
      </c>
      <c r="O7" s="3">
        <v>5293.5110000000004</v>
      </c>
      <c r="P7" s="3">
        <v>5244.95</v>
      </c>
      <c r="Q7" s="3">
        <v>2902.77</v>
      </c>
      <c r="R7" s="4">
        <v>426.82</v>
      </c>
      <c r="S7" s="4"/>
      <c r="T7" s="4">
        <v>161.38</v>
      </c>
      <c r="U7" s="4"/>
      <c r="V7" s="4"/>
      <c r="W7" s="4"/>
      <c r="X7" s="5"/>
      <c r="Y7" s="4"/>
      <c r="Z7" s="4"/>
      <c r="AA7" s="4"/>
    </row>
    <row r="8" spans="1:27" s="2" customFormat="1" ht="12.95" customHeight="1">
      <c r="A8" s="2" t="s">
        <v>6</v>
      </c>
      <c r="B8" s="3">
        <v>68688.417000000001</v>
      </c>
      <c r="C8" s="3">
        <v>89454.812000000005</v>
      </c>
      <c r="D8" s="3">
        <v>119824.861</v>
      </c>
      <c r="E8" s="3">
        <v>153451.136</v>
      </c>
      <c r="F8" s="3">
        <v>165050.19</v>
      </c>
      <c r="G8" s="3">
        <v>229458.02499999999</v>
      </c>
      <c r="H8" s="3">
        <v>295313.47100000002</v>
      </c>
      <c r="I8" s="3">
        <v>355228.924</v>
      </c>
      <c r="J8" s="3">
        <v>391548.59</v>
      </c>
      <c r="K8" s="3">
        <v>409058.07400000002</v>
      </c>
      <c r="L8" s="3">
        <v>406590.69300000003</v>
      </c>
      <c r="M8" s="3">
        <v>399107.97600000002</v>
      </c>
      <c r="N8" s="3">
        <v>408487.73100000003</v>
      </c>
      <c r="O8" s="3">
        <v>434211.37699999998</v>
      </c>
      <c r="P8" s="3">
        <v>443711.28100000002</v>
      </c>
      <c r="Q8" s="3">
        <v>470367.04800000001</v>
      </c>
      <c r="R8" s="4">
        <v>483985.29100000003</v>
      </c>
      <c r="S8" s="4">
        <v>493011.70299999998</v>
      </c>
      <c r="T8" s="4">
        <v>477421.04800000001</v>
      </c>
      <c r="U8" s="4">
        <v>479180.39600000001</v>
      </c>
      <c r="V8" s="4">
        <v>483209.23499999999</v>
      </c>
      <c r="W8" s="4">
        <v>474413.43300000002</v>
      </c>
      <c r="X8" s="5">
        <v>450261.76799999998</v>
      </c>
      <c r="Y8" s="4">
        <v>442442.90100000001</v>
      </c>
      <c r="Z8" s="4">
        <v>442442.90100000001</v>
      </c>
      <c r="AA8" s="4">
        <v>427142.28100000002</v>
      </c>
    </row>
    <row r="9" spans="1:27" s="6" customFormat="1" ht="12.95" customHeight="1">
      <c r="A9" s="6" t="s">
        <v>7</v>
      </c>
      <c r="B9" s="7">
        <v>82435.951000000001</v>
      </c>
      <c r="C9" s="7">
        <v>111530.47100000001</v>
      </c>
      <c r="D9" s="7">
        <v>147232.976</v>
      </c>
      <c r="E9" s="7">
        <v>181466.644</v>
      </c>
      <c r="F9" s="7">
        <v>196740.79</v>
      </c>
      <c r="G9" s="7">
        <v>260394.65399999998</v>
      </c>
      <c r="H9" s="7">
        <v>321923.92200000002</v>
      </c>
      <c r="I9" s="7">
        <v>386340.30099999998</v>
      </c>
      <c r="J9" s="7">
        <v>422879.55000000005</v>
      </c>
      <c r="K9" s="7">
        <v>438295.72700000001</v>
      </c>
      <c r="L9" s="7">
        <v>431524.18600000005</v>
      </c>
      <c r="M9" s="7">
        <v>417959.26400000002</v>
      </c>
      <c r="N9" s="7">
        <v>425126.99600000004</v>
      </c>
      <c r="O9" s="7">
        <v>447887.39799999999</v>
      </c>
      <c r="P9" s="7">
        <v>454419.86100000003</v>
      </c>
      <c r="Q9" s="7">
        <v>474992.87800000003</v>
      </c>
      <c r="R9" s="7">
        <v>484892.67100000003</v>
      </c>
      <c r="S9" s="7">
        <v>493011.70299999998</v>
      </c>
      <c r="T9" s="7">
        <v>477697.18800000002</v>
      </c>
      <c r="U9" s="7">
        <v>479180.39600000001</v>
      </c>
      <c r="V9" s="7">
        <v>483209.23499999999</v>
      </c>
      <c r="W9" s="7">
        <v>474413.43300000002</v>
      </c>
      <c r="X9" s="8">
        <v>450261.76799999998</v>
      </c>
      <c r="Y9" s="7">
        <v>442442.90100000001</v>
      </c>
      <c r="Z9" s="7">
        <v>442442.90100000001</v>
      </c>
      <c r="AA9" s="7">
        <v>427142.28100000002</v>
      </c>
    </row>
    <row r="10" spans="1:27" s="9" customFormat="1" ht="12.95" customHeight="1">
      <c r="A10" s="2" t="s">
        <v>8</v>
      </c>
      <c r="B10" s="3">
        <v>14128.486000000001</v>
      </c>
      <c r="C10" s="3">
        <v>15636.864</v>
      </c>
      <c r="D10" s="3">
        <v>23641.649000000001</v>
      </c>
      <c r="E10" s="3">
        <v>28261.795999999998</v>
      </c>
      <c r="F10" s="3">
        <v>34945.230000000003</v>
      </c>
      <c r="G10" s="3">
        <v>37527.442000000003</v>
      </c>
      <c r="H10" s="3">
        <v>42298.688999999998</v>
      </c>
      <c r="I10" s="3">
        <v>45297.33</v>
      </c>
      <c r="J10" s="3">
        <v>52444.142999999996</v>
      </c>
      <c r="K10" s="3">
        <v>51403.800999999999</v>
      </c>
      <c r="L10" s="3">
        <v>54743.052000000003</v>
      </c>
      <c r="M10" s="3">
        <v>52973.139000000003</v>
      </c>
      <c r="N10" s="3">
        <v>48530.031999999999</v>
      </c>
      <c r="O10" s="3">
        <v>49062.847000000002</v>
      </c>
      <c r="P10" s="3">
        <v>45820.786</v>
      </c>
      <c r="Q10" s="3">
        <v>43432.214999999997</v>
      </c>
      <c r="R10" s="3">
        <v>41383.957999999999</v>
      </c>
      <c r="S10" s="3">
        <v>38023.275999999998</v>
      </c>
      <c r="T10" s="3">
        <v>43291.228000000003</v>
      </c>
      <c r="U10" s="3">
        <v>40770.080000000002</v>
      </c>
      <c r="V10" s="4">
        <v>38083.705999999998</v>
      </c>
      <c r="W10" s="4">
        <v>33354.692999999999</v>
      </c>
      <c r="X10" s="5">
        <v>32033.464</v>
      </c>
      <c r="Y10" s="4">
        <v>31264.901999999998</v>
      </c>
      <c r="Z10" s="4">
        <v>31264.902001999999</v>
      </c>
      <c r="AA10" s="4">
        <v>30643.095763999998</v>
      </c>
    </row>
    <row r="11" spans="1:27" s="2" customFormat="1" ht="12.95" customHeight="1">
      <c r="A11" s="10" t="s">
        <v>9</v>
      </c>
      <c r="B11" s="3">
        <v>456.84800000000001</v>
      </c>
      <c r="C11" s="3">
        <v>118.821</v>
      </c>
      <c r="D11" s="3">
        <v>238.69499999999999</v>
      </c>
      <c r="E11" s="3">
        <v>370.86099999999999</v>
      </c>
      <c r="F11" s="3">
        <v>1150.69</v>
      </c>
      <c r="G11" s="3">
        <v>5509.2539999999999</v>
      </c>
      <c r="H11" s="3">
        <v>11390.24</v>
      </c>
      <c r="I11" s="3">
        <v>15600.868</v>
      </c>
      <c r="J11" s="3">
        <v>17671.32</v>
      </c>
      <c r="K11" s="3">
        <v>19279.740000000002</v>
      </c>
      <c r="L11" s="3">
        <v>23147.121999999999</v>
      </c>
      <c r="M11" s="3">
        <v>24519.198</v>
      </c>
      <c r="N11" s="3">
        <v>25928.061000000002</v>
      </c>
      <c r="O11" s="3">
        <v>26756.108</v>
      </c>
      <c r="P11" s="3">
        <v>26629.077000000001</v>
      </c>
      <c r="Q11" s="3">
        <v>25606.173999999999</v>
      </c>
      <c r="R11" s="4">
        <v>25043.144</v>
      </c>
      <c r="S11" s="4">
        <v>25588</v>
      </c>
      <c r="T11" s="4">
        <v>25367.662</v>
      </c>
      <c r="U11" s="11">
        <v>26672.299809477099</v>
      </c>
      <c r="V11" s="12">
        <v>25697.34</v>
      </c>
      <c r="W11" s="11">
        <v>25698</v>
      </c>
      <c r="X11" s="5">
        <v>26721.758991943912</v>
      </c>
      <c r="Y11" s="4">
        <v>25759.484482843585</v>
      </c>
      <c r="Z11" s="4">
        <v>25764.939881375147</v>
      </c>
      <c r="AA11" s="4">
        <v>25674.75266396975</v>
      </c>
    </row>
    <row r="12" spans="1:27" s="6" customFormat="1" ht="12.95" customHeight="1">
      <c r="A12" s="6" t="s">
        <v>10</v>
      </c>
      <c r="B12" s="7">
        <v>14585.334000000001</v>
      </c>
      <c r="C12" s="7">
        <v>15755.684999999999</v>
      </c>
      <c r="D12" s="7">
        <v>23880.344000000001</v>
      </c>
      <c r="E12" s="7">
        <v>28632.656999999999</v>
      </c>
      <c r="F12" s="7">
        <v>36095.920000000006</v>
      </c>
      <c r="G12" s="7">
        <v>43036.696000000004</v>
      </c>
      <c r="H12" s="7">
        <v>53688.928999999996</v>
      </c>
      <c r="I12" s="7">
        <v>60898.198000000004</v>
      </c>
      <c r="J12" s="7">
        <v>70115.462999999989</v>
      </c>
      <c r="K12" s="7">
        <v>70683.540999999997</v>
      </c>
      <c r="L12" s="7">
        <v>77890.173999999999</v>
      </c>
      <c r="M12" s="7">
        <v>77492.337</v>
      </c>
      <c r="N12" s="7">
        <v>74458.092999999993</v>
      </c>
      <c r="O12" s="7">
        <v>75818.955000000002</v>
      </c>
      <c r="P12" s="7">
        <v>72449.862999999998</v>
      </c>
      <c r="Q12" s="7">
        <v>69038.388999999996</v>
      </c>
      <c r="R12" s="7">
        <v>66427.101999999999</v>
      </c>
      <c r="S12" s="7">
        <v>63611.275999999998</v>
      </c>
      <c r="T12" s="7">
        <v>68658.89</v>
      </c>
      <c r="U12" s="7">
        <v>67442.379809477105</v>
      </c>
      <c r="V12" s="7">
        <v>63781.046000000002</v>
      </c>
      <c r="W12" s="7">
        <v>59052.692999999999</v>
      </c>
      <c r="X12" s="8">
        <v>58755.222991943912</v>
      </c>
      <c r="Y12" s="7">
        <v>57024.386482843584</v>
      </c>
      <c r="Z12" s="7">
        <v>57029.841883375149</v>
      </c>
      <c r="AA12" s="7">
        <v>56317.848427969744</v>
      </c>
    </row>
    <row r="13" spans="1:27" s="2" customFormat="1" ht="12.95" customHeight="1">
      <c r="A13" s="2" t="s">
        <v>11</v>
      </c>
      <c r="B13" s="3">
        <v>4602.5940000000001</v>
      </c>
      <c r="C13" s="3">
        <v>6748.0169999999998</v>
      </c>
      <c r="D13" s="3">
        <v>6766.049</v>
      </c>
      <c r="E13" s="3">
        <v>6299.3429999999998</v>
      </c>
      <c r="F13" s="3">
        <v>8093.5860000000002</v>
      </c>
      <c r="G13" s="3">
        <v>8806.0400000000009</v>
      </c>
      <c r="H13" s="3">
        <v>10640.208000000001</v>
      </c>
      <c r="I13" s="3">
        <v>11720.494000000001</v>
      </c>
      <c r="J13" s="3">
        <v>13976.232</v>
      </c>
      <c r="K13" s="3">
        <v>13971.681</v>
      </c>
      <c r="L13" s="3">
        <v>15415.227999999999</v>
      </c>
      <c r="M13" s="3">
        <v>16357.79</v>
      </c>
      <c r="N13" s="3">
        <v>16460.244999999999</v>
      </c>
      <c r="O13" s="3">
        <v>19266.795999999998</v>
      </c>
      <c r="P13" s="3">
        <v>18899.048999999999</v>
      </c>
      <c r="Q13" s="3">
        <v>21581.792000000001</v>
      </c>
      <c r="R13" s="3">
        <v>24801.083999999999</v>
      </c>
      <c r="S13" s="3">
        <v>27242.81</v>
      </c>
      <c r="T13" s="3">
        <v>28945.308000000001</v>
      </c>
      <c r="U13" s="3">
        <v>26175.342000000001</v>
      </c>
      <c r="V13" s="3">
        <v>28574.066999999999</v>
      </c>
      <c r="W13" s="4">
        <v>29270.472914999998</v>
      </c>
      <c r="X13" s="5">
        <v>29078.123</v>
      </c>
      <c r="Y13" s="4">
        <v>30412.180999999997</v>
      </c>
      <c r="Z13" s="4">
        <v>30412.180938999998</v>
      </c>
      <c r="AA13" s="4">
        <v>32324.285152</v>
      </c>
    </row>
    <row r="14" spans="1:27" ht="12.95" customHeight="1">
      <c r="A14" s="2" t="s">
        <v>12</v>
      </c>
      <c r="B14" s="3">
        <v>1145.6279999999999</v>
      </c>
      <c r="C14" s="3">
        <v>687.36199999999997</v>
      </c>
      <c r="D14" s="3">
        <v>937.63300000000004</v>
      </c>
      <c r="E14" s="3">
        <v>1429.4280000000001</v>
      </c>
      <c r="F14" s="3">
        <v>2132.8560000000002</v>
      </c>
      <c r="G14" s="3">
        <v>6633.8249999999998</v>
      </c>
      <c r="H14" s="3">
        <v>12250.153</v>
      </c>
      <c r="I14" s="3">
        <v>16010.022000000001</v>
      </c>
      <c r="J14" s="3">
        <v>19000.083999999999</v>
      </c>
      <c r="K14" s="3">
        <v>21098.587</v>
      </c>
      <c r="L14" s="3">
        <v>24764.138999999999</v>
      </c>
      <c r="M14" s="3">
        <v>26791.244999999999</v>
      </c>
      <c r="N14" s="3">
        <v>29749.134999999998</v>
      </c>
      <c r="O14" s="3">
        <v>31741.861000000001</v>
      </c>
      <c r="P14" s="3">
        <v>33224.841999999997</v>
      </c>
      <c r="Q14" s="3">
        <v>37128.593000000001</v>
      </c>
      <c r="R14" s="3">
        <v>36393.921999999999</v>
      </c>
      <c r="S14" s="3">
        <v>37415.178</v>
      </c>
      <c r="T14" s="4">
        <v>37829.976000000002</v>
      </c>
      <c r="U14" s="11">
        <v>39562.047271506497</v>
      </c>
      <c r="V14" s="4">
        <v>38344.972000000002</v>
      </c>
      <c r="W14" s="4">
        <v>38345.972000000002</v>
      </c>
      <c r="X14" s="5">
        <v>39798.129494293011</v>
      </c>
      <c r="Y14" s="4">
        <v>39658.746329521244</v>
      </c>
      <c r="Z14" s="4">
        <v>39667.145343353746</v>
      </c>
      <c r="AA14" s="4">
        <v>40525.053877114879</v>
      </c>
    </row>
    <row r="15" spans="1:27" s="6" customFormat="1" ht="12.95" customHeight="1">
      <c r="A15" s="6" t="s">
        <v>13</v>
      </c>
      <c r="B15" s="7">
        <v>5748.2219999999998</v>
      </c>
      <c r="C15" s="7">
        <v>7435.3789999999999</v>
      </c>
      <c r="D15" s="7">
        <v>7703.6819999999998</v>
      </c>
      <c r="E15" s="7">
        <v>7728.7709999999997</v>
      </c>
      <c r="F15" s="7">
        <v>10226.442000000001</v>
      </c>
      <c r="G15" s="7">
        <v>15439.865000000002</v>
      </c>
      <c r="H15" s="7">
        <v>22890.361000000001</v>
      </c>
      <c r="I15" s="7">
        <v>27730.516000000003</v>
      </c>
      <c r="J15" s="7">
        <v>32976.315999999999</v>
      </c>
      <c r="K15" s="7">
        <v>35070.267999999996</v>
      </c>
      <c r="L15" s="7">
        <v>40179.366999999998</v>
      </c>
      <c r="M15" s="7">
        <v>43149.035000000003</v>
      </c>
      <c r="N15" s="7">
        <v>46209.38</v>
      </c>
      <c r="O15" s="7">
        <v>51008.656999999999</v>
      </c>
      <c r="P15" s="7">
        <v>52123.890999999996</v>
      </c>
      <c r="Q15" s="7">
        <v>58710.385000000002</v>
      </c>
      <c r="R15" s="7">
        <v>61195.005999999994</v>
      </c>
      <c r="S15" s="7">
        <v>64657.987999999998</v>
      </c>
      <c r="T15" s="7">
        <v>66775.284</v>
      </c>
      <c r="U15" s="7">
        <v>65737.389271506501</v>
      </c>
      <c r="V15" s="7">
        <v>66919.039000000004</v>
      </c>
      <c r="W15" s="7">
        <v>67616.444915</v>
      </c>
      <c r="X15" s="8">
        <v>68876.252494293003</v>
      </c>
      <c r="Y15" s="7">
        <v>70070.927329521248</v>
      </c>
      <c r="Z15" s="7">
        <v>70079.326282353752</v>
      </c>
      <c r="AA15" s="7">
        <v>72849.339029114883</v>
      </c>
    </row>
    <row r="16" spans="1:27" s="2" customFormat="1" ht="12.95" customHeight="1">
      <c r="A16" s="2" t="s">
        <v>14</v>
      </c>
      <c r="B16" s="3">
        <v>9500.6929999999993</v>
      </c>
      <c r="C16" s="3">
        <v>34568.053</v>
      </c>
      <c r="D16" s="3">
        <v>63739.17</v>
      </c>
      <c r="E16" s="3">
        <v>76039.45</v>
      </c>
      <c r="F16" s="3">
        <v>87278.745999999999</v>
      </c>
      <c r="G16" s="3">
        <v>173488.875</v>
      </c>
      <c r="H16" s="3">
        <v>276268.30900000001</v>
      </c>
      <c r="I16" s="3">
        <v>334037.60100000002</v>
      </c>
      <c r="J16" s="3">
        <v>350204</v>
      </c>
      <c r="K16" s="3">
        <v>371322.348</v>
      </c>
      <c r="L16" s="3">
        <v>354629.99800000002</v>
      </c>
      <c r="M16" s="3">
        <v>343309.37599999999</v>
      </c>
      <c r="N16" s="3">
        <v>309191.364</v>
      </c>
      <c r="O16" s="3">
        <v>326514.45899999997</v>
      </c>
      <c r="P16" s="3">
        <v>308153.929</v>
      </c>
      <c r="Q16" s="3">
        <v>299557.37099999998</v>
      </c>
      <c r="R16" s="4">
        <v>301786.55499999999</v>
      </c>
      <c r="S16" s="4">
        <v>283228.136</v>
      </c>
      <c r="T16" s="4">
        <v>273478.58199999999</v>
      </c>
      <c r="U16" s="4">
        <v>266214.97700000001</v>
      </c>
      <c r="V16" s="4">
        <v>276683.74</v>
      </c>
      <c r="W16" s="4">
        <v>273392.57799999998</v>
      </c>
      <c r="X16" s="5">
        <v>267915.103</v>
      </c>
      <c r="Y16" s="4">
        <v>274047.97700000001</v>
      </c>
      <c r="Z16" s="4">
        <v>274047.97675999999</v>
      </c>
      <c r="AA16" s="4">
        <v>255599.81830000001</v>
      </c>
    </row>
    <row r="17" spans="1:27" s="2" customFormat="1" ht="12.95" customHeight="1">
      <c r="A17" s="2" t="s">
        <v>15</v>
      </c>
      <c r="B17" s="3">
        <v>49464.588000000003</v>
      </c>
      <c r="C17" s="3">
        <v>54981.995000000003</v>
      </c>
      <c r="D17" s="3">
        <v>54643.663</v>
      </c>
      <c r="E17" s="3">
        <v>70379.649000000005</v>
      </c>
      <c r="F17" s="3">
        <v>72147.320000000007</v>
      </c>
      <c r="G17" s="3">
        <v>71380.12</v>
      </c>
      <c r="H17" s="3">
        <v>92600.165999999997</v>
      </c>
      <c r="I17" s="3">
        <v>114507.236</v>
      </c>
      <c r="J17" s="3">
        <v>107310.86900000001</v>
      </c>
      <c r="K17" s="3">
        <v>118769.601</v>
      </c>
      <c r="L17" s="3">
        <v>131836.728</v>
      </c>
      <c r="M17" s="3">
        <v>155223.82800000001</v>
      </c>
      <c r="N17" s="3">
        <v>141176.97500000001</v>
      </c>
      <c r="O17" s="3">
        <v>149442.25099999999</v>
      </c>
      <c r="P17" s="3">
        <v>133865.204</v>
      </c>
      <c r="Q17" s="3">
        <v>113289.82</v>
      </c>
      <c r="R17" s="4">
        <v>123334.27</v>
      </c>
      <c r="S17" s="4">
        <v>115054.61900000001</v>
      </c>
      <c r="T17" s="4">
        <v>135897.93</v>
      </c>
      <c r="U17" s="4">
        <v>118534.02099999999</v>
      </c>
      <c r="V17" s="4">
        <v>111340.798</v>
      </c>
      <c r="W17" s="4">
        <v>100665.97100000001</v>
      </c>
      <c r="X17" s="5">
        <v>112452.29399999999</v>
      </c>
      <c r="Y17" s="4">
        <v>108605.166</v>
      </c>
      <c r="Z17" s="4">
        <v>104768.67592000001</v>
      </c>
      <c r="AA17" s="4">
        <v>96772.464703999998</v>
      </c>
    </row>
    <row r="18" spans="1:27" s="2" customFormat="1" ht="12.95" customHeight="1">
      <c r="A18" s="2" t="s">
        <v>16</v>
      </c>
      <c r="B18" s="3">
        <v>82419.324999999997</v>
      </c>
      <c r="C18" s="3">
        <v>95691.876999999993</v>
      </c>
      <c r="D18" s="3">
        <v>109612.264</v>
      </c>
      <c r="E18" s="3">
        <v>134154.666</v>
      </c>
      <c r="F18" s="3">
        <v>158967.18900000001</v>
      </c>
      <c r="G18" s="3">
        <v>182921.22</v>
      </c>
      <c r="H18" s="3">
        <v>248025.23699999999</v>
      </c>
      <c r="I18" s="3">
        <v>273471.109</v>
      </c>
      <c r="J18" s="3">
        <v>295774.79599999997</v>
      </c>
      <c r="K18" s="3">
        <v>353493.179</v>
      </c>
      <c r="L18" s="3">
        <v>333736.06300000002</v>
      </c>
      <c r="M18" s="3">
        <v>371313.23200000002</v>
      </c>
      <c r="N18" s="3">
        <v>333491.09700000001</v>
      </c>
      <c r="O18" s="3">
        <v>375651.49900000001</v>
      </c>
      <c r="P18" s="3">
        <v>366486.98200000002</v>
      </c>
      <c r="Q18" s="3">
        <v>380200.14199999999</v>
      </c>
      <c r="R18" s="4">
        <v>403911.75599999999</v>
      </c>
      <c r="S18" s="4">
        <v>381242.897</v>
      </c>
      <c r="T18" s="4">
        <v>367293.56400000001</v>
      </c>
      <c r="U18" s="4">
        <v>352210.66499999998</v>
      </c>
      <c r="V18" s="4">
        <v>351037.13</v>
      </c>
      <c r="W18" s="4">
        <v>355175.91499999998</v>
      </c>
      <c r="X18" s="5">
        <v>327244.64500000002</v>
      </c>
      <c r="Y18" s="4">
        <v>341736.28499999997</v>
      </c>
      <c r="Z18" s="4">
        <v>341929.48463999998</v>
      </c>
      <c r="AA18" s="4">
        <v>305028.75299400004</v>
      </c>
    </row>
    <row r="19" spans="1:27" s="6" customFormat="1" ht="12.95" customHeight="1">
      <c r="A19" s="6" t="s">
        <v>17</v>
      </c>
      <c r="B19" s="7">
        <v>131883.913</v>
      </c>
      <c r="C19" s="7">
        <v>150673.872</v>
      </c>
      <c r="D19" s="7">
        <v>164255.927</v>
      </c>
      <c r="E19" s="7">
        <v>204534.315</v>
      </c>
      <c r="F19" s="7">
        <v>231114.50900000002</v>
      </c>
      <c r="G19" s="7">
        <v>254301.34</v>
      </c>
      <c r="H19" s="7">
        <v>340625.40299999999</v>
      </c>
      <c r="I19" s="7">
        <v>387978.34499999997</v>
      </c>
      <c r="J19" s="7">
        <v>403085.66499999998</v>
      </c>
      <c r="K19" s="7">
        <v>472262.78</v>
      </c>
      <c r="L19" s="7">
        <v>465572.79100000003</v>
      </c>
      <c r="M19" s="7">
        <v>526537.06000000006</v>
      </c>
      <c r="N19" s="7">
        <v>474668.07200000004</v>
      </c>
      <c r="O19" s="7">
        <v>525093.75</v>
      </c>
      <c r="P19" s="7">
        <v>500352.18599999999</v>
      </c>
      <c r="Q19" s="7">
        <v>493489.962</v>
      </c>
      <c r="R19" s="7">
        <v>527246.02599999995</v>
      </c>
      <c r="S19" s="7">
        <v>496297.516</v>
      </c>
      <c r="T19" s="7">
        <v>503191.49400000001</v>
      </c>
      <c r="U19" s="7">
        <v>470744.68599999999</v>
      </c>
      <c r="V19" s="7">
        <v>462377.92800000001</v>
      </c>
      <c r="W19" s="7">
        <v>455841.886</v>
      </c>
      <c r="X19" s="8">
        <v>439696.93900000001</v>
      </c>
      <c r="Y19" s="7">
        <v>450341.451</v>
      </c>
      <c r="Z19" s="7">
        <v>446698.16055999999</v>
      </c>
      <c r="AA19" s="7">
        <v>401801.21769800002</v>
      </c>
    </row>
    <row r="20" spans="1:27" s="2" customFormat="1" ht="12.95" customHeight="1">
      <c r="A20" s="2" t="s">
        <v>18</v>
      </c>
      <c r="B20" s="3"/>
      <c r="C20" s="3"/>
      <c r="D20" s="3">
        <v>82.844999999999999</v>
      </c>
      <c r="E20" s="3">
        <v>662.96799999999996</v>
      </c>
      <c r="F20" s="3">
        <v>1649.405</v>
      </c>
      <c r="G20" s="3">
        <v>3001.06</v>
      </c>
      <c r="H20" s="3">
        <v>4852.116</v>
      </c>
      <c r="I20" s="3">
        <v>5707.3879999999999</v>
      </c>
      <c r="J20" s="3">
        <v>6391.6629999999996</v>
      </c>
      <c r="K20" s="3">
        <v>6990.1580000000004</v>
      </c>
      <c r="L20" s="3">
        <v>8067.87</v>
      </c>
      <c r="M20" s="3">
        <v>8708.5079999999998</v>
      </c>
      <c r="N20" s="3">
        <v>9502.4629999999997</v>
      </c>
      <c r="O20" s="3">
        <v>9495.7970000000005</v>
      </c>
      <c r="P20" s="3">
        <v>9506.4590000000007</v>
      </c>
      <c r="Q20" s="3">
        <v>9651.91</v>
      </c>
      <c r="R20" s="4">
        <v>9857.5020000000004</v>
      </c>
      <c r="S20" s="4">
        <v>10353.237999999999</v>
      </c>
      <c r="T20" s="4">
        <v>9905.2960000000003</v>
      </c>
      <c r="U20" s="13">
        <v>9829.2910651299808</v>
      </c>
      <c r="V20" s="4">
        <v>9691.3009999999995</v>
      </c>
      <c r="W20" s="4">
        <v>10076.706</v>
      </c>
      <c r="X20" s="5">
        <v>10456.841689420235</v>
      </c>
      <c r="Y20" s="4">
        <v>10320.629693851424</v>
      </c>
      <c r="Z20" s="4">
        <v>10322.815418806988</v>
      </c>
      <c r="AA20" s="4">
        <v>10579.00672366139</v>
      </c>
    </row>
    <row r="21" spans="1:27" ht="12.95" customHeight="1">
      <c r="A21" s="2" t="s">
        <v>19</v>
      </c>
      <c r="B21" s="3">
        <v>124.47</v>
      </c>
      <c r="C21" s="3">
        <v>262.48399999999998</v>
      </c>
      <c r="D21" s="3">
        <v>628.572</v>
      </c>
      <c r="E21" s="3">
        <v>1693.9870000000001</v>
      </c>
      <c r="F21" s="3">
        <v>3399.038</v>
      </c>
      <c r="G21" s="3">
        <v>4579.7039999999997</v>
      </c>
      <c r="H21" s="3">
        <v>9420.7440000000006</v>
      </c>
      <c r="I21" s="3">
        <v>17449.451000000001</v>
      </c>
      <c r="J21" s="3">
        <v>18063.413</v>
      </c>
      <c r="K21" s="3">
        <v>19925.718000000001</v>
      </c>
      <c r="L21" s="3">
        <v>22801.937999999998</v>
      </c>
      <c r="M21" s="3">
        <v>24210.881000000001</v>
      </c>
      <c r="N21" s="3">
        <v>25888.646000000001</v>
      </c>
      <c r="O21" s="3">
        <v>26763.378000000001</v>
      </c>
      <c r="P21" s="3">
        <v>28195.764999999999</v>
      </c>
      <c r="Q21" s="3">
        <v>35599.612000000001</v>
      </c>
      <c r="R21" s="4">
        <v>38784.483999999997</v>
      </c>
      <c r="S21" s="4">
        <v>42006.491000000002</v>
      </c>
      <c r="T21" s="4">
        <v>47362.381999999998</v>
      </c>
      <c r="U21" s="4">
        <v>48713.745000000003</v>
      </c>
      <c r="V21" s="4">
        <v>51016.29</v>
      </c>
      <c r="W21" s="4">
        <v>50280.987000000001</v>
      </c>
      <c r="X21" s="5">
        <v>48495.838000000003</v>
      </c>
      <c r="Y21" s="4">
        <v>46990.961000000003</v>
      </c>
      <c r="Z21" s="4">
        <v>46927.483909999995</v>
      </c>
      <c r="AA21" s="4">
        <v>47723</v>
      </c>
    </row>
    <row r="22" spans="1:27" ht="12.95" customHeight="1">
      <c r="A22" s="2" t="s">
        <v>20</v>
      </c>
      <c r="B22" s="3">
        <v>111347.70699999999</v>
      </c>
      <c r="C22" s="3">
        <v>135036.59599999999</v>
      </c>
      <c r="D22" s="3">
        <v>175034.52600000001</v>
      </c>
      <c r="E22" s="3">
        <v>231002.109</v>
      </c>
      <c r="F22" s="3">
        <v>272308.87800000003</v>
      </c>
      <c r="G22" s="3">
        <v>330424.26500000001</v>
      </c>
      <c r="H22" s="3">
        <v>374121.73300000001</v>
      </c>
      <c r="I22" s="3">
        <v>411917.33500000002</v>
      </c>
      <c r="J22" s="3">
        <v>450659.31300000002</v>
      </c>
      <c r="K22" s="3">
        <v>459867.603</v>
      </c>
      <c r="L22" s="3">
        <v>511878.734</v>
      </c>
      <c r="M22" s="3">
        <v>498747.96299999999</v>
      </c>
      <c r="N22" s="3">
        <v>511731.13900000002</v>
      </c>
      <c r="O22" s="3">
        <v>511837.50599999999</v>
      </c>
      <c r="P22" s="3">
        <v>514956.07999999996</v>
      </c>
      <c r="Q22" s="3">
        <v>475299.22499999998</v>
      </c>
      <c r="R22" s="3">
        <v>502336.59</v>
      </c>
      <c r="S22" s="4">
        <v>502950.78499999997</v>
      </c>
      <c r="T22" s="4">
        <v>475645.2</v>
      </c>
      <c r="U22" s="4">
        <v>460352.77499999997</v>
      </c>
      <c r="V22" s="4">
        <v>471594.71299999999</v>
      </c>
      <c r="W22" s="4">
        <v>442709.85</v>
      </c>
      <c r="X22" s="5">
        <v>433124.84199999995</v>
      </c>
      <c r="Y22" s="4">
        <v>384214.49100000004</v>
      </c>
      <c r="Z22" s="4">
        <v>385442.91141399997</v>
      </c>
      <c r="AA22" s="4">
        <v>347063.10501900001</v>
      </c>
    </row>
    <row r="23" spans="1:27" ht="12.95" customHeight="1">
      <c r="A23" s="2" t="s">
        <v>21</v>
      </c>
      <c r="B23" s="3"/>
      <c r="C23" s="3"/>
      <c r="D23" s="3"/>
      <c r="E23" s="3">
        <v>11321.761</v>
      </c>
      <c r="F23" s="3">
        <v>19442.690999999999</v>
      </c>
      <c r="G23" s="3">
        <v>23497.460999999999</v>
      </c>
      <c r="H23" s="3">
        <v>36422.563999999998</v>
      </c>
      <c r="I23" s="3">
        <v>58381.909</v>
      </c>
      <c r="J23" s="3">
        <v>85698.664000000004</v>
      </c>
      <c r="K23" s="3">
        <v>113993.22900000001</v>
      </c>
      <c r="L23" s="3">
        <v>125495.242</v>
      </c>
      <c r="M23" s="3">
        <v>136728.80600000001</v>
      </c>
      <c r="N23" s="3">
        <v>137343.18799999999</v>
      </c>
      <c r="O23" s="3">
        <v>148245.503</v>
      </c>
      <c r="P23" s="3">
        <v>141458.076</v>
      </c>
      <c r="Q23" s="3">
        <v>141181.345</v>
      </c>
      <c r="R23" s="3">
        <v>164161.15000000002</v>
      </c>
      <c r="S23" s="4">
        <v>157246.11500000002</v>
      </c>
      <c r="T23" s="4">
        <v>149581.93299999999</v>
      </c>
      <c r="U23" s="4">
        <v>156521.14799999999</v>
      </c>
      <c r="V23" s="4">
        <v>160133.82399999999</v>
      </c>
      <c r="W23" s="4">
        <v>160104.58499999999</v>
      </c>
      <c r="X23" s="5">
        <v>159658.03399999999</v>
      </c>
      <c r="Y23" s="4">
        <v>159390.03600000002</v>
      </c>
      <c r="Z23" s="4">
        <v>159390.036104</v>
      </c>
      <c r="AA23" s="4">
        <v>159111.20680300001</v>
      </c>
    </row>
    <row r="24" spans="1:27" ht="12.95" customHeight="1">
      <c r="A24" s="2" t="s">
        <v>22</v>
      </c>
      <c r="B24" s="3">
        <v>346.72899999999998</v>
      </c>
      <c r="C24" s="3">
        <v>370.601</v>
      </c>
      <c r="D24" s="3">
        <v>462.10500000000002</v>
      </c>
      <c r="E24" s="3">
        <v>660.82899999999995</v>
      </c>
      <c r="F24" s="3">
        <v>926.64599999999996</v>
      </c>
      <c r="G24" s="3">
        <v>1411.268</v>
      </c>
      <c r="H24" s="3">
        <v>1496.1790000000001</v>
      </c>
      <c r="I24" s="3">
        <v>1686.4570000000001</v>
      </c>
      <c r="J24" s="3">
        <v>1946.0630000000001</v>
      </c>
      <c r="K24" s="3">
        <v>1890.239</v>
      </c>
      <c r="L24" s="3">
        <v>2025.7280000000001</v>
      </c>
      <c r="M24" s="3">
        <v>1925.279</v>
      </c>
      <c r="N24" s="3">
        <v>1755.702</v>
      </c>
      <c r="O24" s="3">
        <v>1912.8620000000001</v>
      </c>
      <c r="P24" s="3">
        <v>2086.1480000000001</v>
      </c>
      <c r="Q24" s="3">
        <v>2415.6970000000001</v>
      </c>
      <c r="R24" s="4">
        <v>2215.7159999999999</v>
      </c>
      <c r="S24" s="4">
        <v>2023.64</v>
      </c>
      <c r="T24" s="4">
        <v>2065.4090000000001</v>
      </c>
      <c r="U24" s="4">
        <v>1849.3109999999999</v>
      </c>
      <c r="V24" s="4">
        <v>1811</v>
      </c>
      <c r="W24" s="3">
        <v>1911</v>
      </c>
      <c r="X24" s="5">
        <v>1970</v>
      </c>
      <c r="Y24" s="4">
        <v>1686.787</v>
      </c>
      <c r="Z24" s="4">
        <v>1686.787</v>
      </c>
      <c r="AA24" s="4">
        <v>1500.0419999999999</v>
      </c>
    </row>
    <row r="25" spans="1:27" ht="12.95" customHeight="1">
      <c r="A25" s="2" t="s">
        <v>23</v>
      </c>
      <c r="B25" s="3"/>
      <c r="C25" s="3"/>
      <c r="D25" s="3"/>
      <c r="E25" s="3">
        <v>361.51</v>
      </c>
      <c r="F25" s="3">
        <v>2618.8200000000002</v>
      </c>
      <c r="G25" s="3">
        <v>2749.558</v>
      </c>
      <c r="H25" s="3">
        <v>3567.89</v>
      </c>
      <c r="I25" s="3">
        <v>4688.0420000000004</v>
      </c>
      <c r="J25" s="3">
        <v>6001.4470000000001</v>
      </c>
      <c r="K25" s="3">
        <v>5196.2569999999996</v>
      </c>
      <c r="L25" s="3">
        <v>5370.7960000000003</v>
      </c>
      <c r="M25" s="3">
        <v>6808.875</v>
      </c>
      <c r="N25" s="3">
        <v>6181.4769999999999</v>
      </c>
      <c r="O25" s="3">
        <v>8660.4069999999992</v>
      </c>
      <c r="P25" s="3">
        <v>8834.4120000000003</v>
      </c>
      <c r="Q25" s="3">
        <v>9087.2219999999998</v>
      </c>
      <c r="R25" s="4">
        <v>10866.137000000001</v>
      </c>
      <c r="S25" s="4">
        <v>10461.502</v>
      </c>
      <c r="T25" s="4">
        <v>10500.843000000001</v>
      </c>
      <c r="U25" s="4">
        <v>10462.164000000001</v>
      </c>
      <c r="V25" s="4">
        <v>11190.545</v>
      </c>
      <c r="W25" s="4">
        <v>10709.856</v>
      </c>
      <c r="X25" s="5">
        <v>10114.974</v>
      </c>
      <c r="Y25" s="4">
        <v>10507.932000000001</v>
      </c>
      <c r="Z25" s="4">
        <v>10507.932235</v>
      </c>
      <c r="AA25" s="4">
        <v>9933.5800030000009</v>
      </c>
    </row>
    <row r="26" spans="1:27" ht="12.95" customHeight="1">
      <c r="A26" s="2" t="s">
        <v>24</v>
      </c>
      <c r="B26" s="14"/>
      <c r="C26" s="14"/>
      <c r="D26" s="14"/>
      <c r="E26" s="14"/>
      <c r="F26" s="3">
        <v>301.89699999999999</v>
      </c>
      <c r="G26" s="3">
        <v>188.94200000000001</v>
      </c>
      <c r="H26" s="3">
        <v>697.65300000000002</v>
      </c>
      <c r="I26" s="3">
        <v>1330.0650000000001</v>
      </c>
      <c r="J26" s="3">
        <v>2976.4180000000001</v>
      </c>
      <c r="K26" s="3">
        <v>4767.5020000000004</v>
      </c>
      <c r="L26" s="3">
        <v>8095.8360000000002</v>
      </c>
      <c r="M26" s="3">
        <v>16612.681</v>
      </c>
      <c r="N26" s="3">
        <v>19795.221000000001</v>
      </c>
      <c r="O26" s="3">
        <v>39787.203999999998</v>
      </c>
      <c r="P26" s="3">
        <v>41478.574000000001</v>
      </c>
      <c r="Q26" s="3">
        <v>44141.220999999998</v>
      </c>
      <c r="R26" s="3">
        <v>53408.273999999998</v>
      </c>
      <c r="S26" s="4">
        <v>53995.423999999999</v>
      </c>
      <c r="T26" s="4">
        <v>60430.434999999998</v>
      </c>
      <c r="U26" s="4">
        <v>61358.595999999998</v>
      </c>
      <c r="V26" s="4">
        <v>69207</v>
      </c>
      <c r="W26" s="3">
        <v>67054.785000000003</v>
      </c>
      <c r="X26" s="5">
        <v>68257.637000000002</v>
      </c>
      <c r="Y26" s="4">
        <v>66177.588000000003</v>
      </c>
      <c r="Z26" s="4">
        <v>66177.587050999995</v>
      </c>
      <c r="AA26" s="4">
        <v>64641.692039000001</v>
      </c>
    </row>
    <row r="27" spans="1:27" ht="12.95" customHeight="1">
      <c r="A27" s="2" t="s">
        <v>25</v>
      </c>
      <c r="B27" s="3"/>
      <c r="C27" s="3"/>
      <c r="D27" s="3"/>
      <c r="E27" s="3"/>
      <c r="F27" s="3">
        <v>2691.2629999999999</v>
      </c>
      <c r="G27" s="3">
        <v>4363.7830000000004</v>
      </c>
      <c r="H27" s="3">
        <v>6127.6930000000002</v>
      </c>
      <c r="I27" s="3">
        <v>10584.259</v>
      </c>
      <c r="J27" s="3">
        <v>14308.683999999999</v>
      </c>
      <c r="K27" s="3">
        <v>17526.913</v>
      </c>
      <c r="L27" s="3">
        <v>20602.611000000001</v>
      </c>
      <c r="M27" s="3">
        <v>21810.508000000002</v>
      </c>
      <c r="N27" s="3">
        <v>22894.447</v>
      </c>
      <c r="O27" s="3">
        <v>21956.394</v>
      </c>
      <c r="P27" s="3">
        <v>27143.914000000001</v>
      </c>
      <c r="Q27" s="3">
        <v>28556.412</v>
      </c>
      <c r="R27" s="4">
        <v>30287.327000000001</v>
      </c>
      <c r="S27" s="4">
        <v>32412.485000000001</v>
      </c>
      <c r="T27" s="4">
        <v>33986.946000000004</v>
      </c>
      <c r="U27" s="4">
        <v>32729.152999999998</v>
      </c>
      <c r="V27" s="4">
        <v>32435</v>
      </c>
      <c r="W27" s="4">
        <v>34436</v>
      </c>
      <c r="X27" s="5">
        <v>40382</v>
      </c>
      <c r="Y27" s="4">
        <v>40119.027000000002</v>
      </c>
      <c r="Z27" s="4">
        <v>40119.027000000002</v>
      </c>
      <c r="AA27" s="4">
        <v>42959</v>
      </c>
    </row>
    <row r="28" spans="1:27" ht="12.95" customHeight="1">
      <c r="A28" s="2" t="s">
        <v>26</v>
      </c>
      <c r="B28" s="3"/>
      <c r="C28" s="3"/>
      <c r="D28" s="3"/>
      <c r="E28" s="3"/>
      <c r="F28" s="3"/>
      <c r="G28" s="3"/>
      <c r="H28" s="3"/>
      <c r="I28" s="3"/>
      <c r="J28" s="3">
        <v>4.0350000000000001</v>
      </c>
      <c r="K28" s="3">
        <v>18.959</v>
      </c>
      <c r="L28" s="3">
        <v>3.456</v>
      </c>
      <c r="M28" s="3">
        <v>15.587999999999999</v>
      </c>
      <c r="N28" s="3">
        <v>17.285</v>
      </c>
      <c r="O28" s="3">
        <v>28.030999999999999</v>
      </c>
      <c r="P28" s="3">
        <v>26.945</v>
      </c>
      <c r="Q28" s="3">
        <v>54.405000000000001</v>
      </c>
      <c r="R28" s="4">
        <v>20.361000000000001</v>
      </c>
      <c r="S28" s="4">
        <v>34.808</v>
      </c>
      <c r="T28" s="4">
        <v>34.411999999999999</v>
      </c>
      <c r="U28" s="4">
        <v>38.329000000000001</v>
      </c>
      <c r="V28" s="4">
        <v>40.140999999999998</v>
      </c>
      <c r="W28" s="4">
        <v>34.433999999999997</v>
      </c>
      <c r="X28" s="5">
        <v>33.143999999999998</v>
      </c>
      <c r="Y28" s="4">
        <v>28.923999999999999</v>
      </c>
      <c r="Z28" s="4">
        <v>28.923999999999999</v>
      </c>
      <c r="AA28" s="4">
        <v>7.66805</v>
      </c>
    </row>
    <row r="29" spans="1:27" ht="12.95" customHeight="1">
      <c r="A29" s="2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103.06</v>
      </c>
      <c r="P29" s="3">
        <v>928.35400000000004</v>
      </c>
      <c r="Q29" s="3">
        <v>2401.625</v>
      </c>
      <c r="R29" s="3">
        <v>3291.9769999999999</v>
      </c>
      <c r="S29" s="3">
        <v>3274</v>
      </c>
      <c r="T29" s="3"/>
      <c r="U29" s="3"/>
      <c r="V29" s="3"/>
      <c r="W29" s="4"/>
      <c r="X29" s="5"/>
      <c r="Y29" s="4"/>
      <c r="Z29" s="4"/>
      <c r="AA29" s="4"/>
    </row>
    <row r="30" spans="1:27" ht="12.95" customHeight="1">
      <c r="A30" s="2" t="s">
        <v>28</v>
      </c>
      <c r="B30" s="3"/>
      <c r="C30" s="3"/>
      <c r="D30" s="3"/>
      <c r="E30" s="3"/>
      <c r="F30" s="3"/>
      <c r="G30" s="3"/>
      <c r="H30" s="3"/>
      <c r="I30" s="3"/>
      <c r="J30" s="3">
        <v>3.5129999999999999</v>
      </c>
      <c r="K30" s="3">
        <v>21.981000000000002</v>
      </c>
      <c r="L30" s="3">
        <v>42.548000000000002</v>
      </c>
      <c r="M30" s="3">
        <v>13.289</v>
      </c>
      <c r="N30" s="3">
        <v>12.176</v>
      </c>
      <c r="O30" s="3">
        <v>23.163</v>
      </c>
      <c r="P30" s="3">
        <v>26.248999999999999</v>
      </c>
      <c r="Q30" s="3">
        <v>17.600999999999999</v>
      </c>
      <c r="R30" s="4">
        <v>29.388999999999999</v>
      </c>
      <c r="S30" s="4">
        <v>31.834</v>
      </c>
      <c r="T30" s="4">
        <v>30.195</v>
      </c>
      <c r="U30" s="4">
        <v>27.498000000000001</v>
      </c>
      <c r="V30" s="4">
        <v>30.986000000000001</v>
      </c>
      <c r="W30" s="4">
        <v>27.460999999999999</v>
      </c>
      <c r="X30" s="5">
        <v>27.094999999999999</v>
      </c>
      <c r="Y30" s="4">
        <v>25.677</v>
      </c>
      <c r="Z30" s="4">
        <v>25.67672</v>
      </c>
      <c r="AA30" s="4">
        <v>25.084430000000001</v>
      </c>
    </row>
    <row r="31" spans="1:27" ht="12.95" customHeight="1">
      <c r="A31" s="2" t="s">
        <v>29</v>
      </c>
      <c r="B31" s="3">
        <v>1227.6189999999999</v>
      </c>
      <c r="C31" s="3">
        <v>1522.413</v>
      </c>
      <c r="D31" s="3">
        <v>3669.2874999999999</v>
      </c>
      <c r="E31" s="3">
        <v>5880.6334999999999</v>
      </c>
      <c r="F31" s="3">
        <v>6821.8514999999998</v>
      </c>
      <c r="G31" s="3">
        <v>8112.3495000000003</v>
      </c>
      <c r="H31" s="3">
        <v>9643.4614999999994</v>
      </c>
      <c r="I31" s="3">
        <v>11167.7745</v>
      </c>
      <c r="J31" s="3">
        <v>12788.513000000001</v>
      </c>
      <c r="K31" s="3">
        <v>13662.577299999999</v>
      </c>
      <c r="L31" s="3">
        <v>14526.984</v>
      </c>
      <c r="M31" s="3">
        <v>15759.663</v>
      </c>
      <c r="N31" s="3">
        <v>15564.573</v>
      </c>
      <c r="O31" s="3">
        <v>15927.811</v>
      </c>
      <c r="P31" s="3">
        <v>16683.224999999999</v>
      </c>
      <c r="Q31" s="3">
        <v>16706</v>
      </c>
      <c r="R31" s="3">
        <v>17931.509999999998</v>
      </c>
      <c r="S31" s="4">
        <v>17891.073</v>
      </c>
      <c r="T31" s="4">
        <v>20817.892</v>
      </c>
      <c r="U31" s="4">
        <v>20810.287</v>
      </c>
      <c r="V31" s="15">
        <v>21413.582999999999</v>
      </c>
      <c r="W31" s="4">
        <v>21614.499</v>
      </c>
      <c r="X31" s="5">
        <v>22009.659</v>
      </c>
      <c r="Y31" s="4">
        <v>21181.830999999998</v>
      </c>
      <c r="Z31" s="4">
        <v>21200.457135000001</v>
      </c>
      <c r="AA31" s="4">
        <v>21314.542237000001</v>
      </c>
    </row>
    <row r="32" spans="1:27" ht="12.95" customHeight="1">
      <c r="A32" s="2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>
        <v>0.04</v>
      </c>
      <c r="T32" s="4">
        <v>4.0999999999999996</v>
      </c>
      <c r="U32" s="4">
        <v>60.42</v>
      </c>
      <c r="V32" s="4"/>
      <c r="W32" s="4"/>
      <c r="X32" s="5"/>
      <c r="Y32" s="4"/>
      <c r="Z32" s="4"/>
      <c r="AA32" s="4"/>
    </row>
    <row r="33" spans="1:27" s="9" customFormat="1" ht="12.95" customHeight="1">
      <c r="A33" s="16" t="s">
        <v>31</v>
      </c>
      <c r="B33" s="17">
        <v>428415.88</v>
      </c>
      <c r="C33" s="17">
        <v>539887.45799999998</v>
      </c>
      <c r="D33" s="17">
        <v>677954.82449999999</v>
      </c>
      <c r="E33" s="17">
        <v>852698.39049999998</v>
      </c>
      <c r="F33" s="17">
        <v>977161.35150000011</v>
      </c>
      <c r="G33" s="17">
        <v>1245039.6505</v>
      </c>
      <c r="H33" s="17">
        <v>1593296.4005</v>
      </c>
      <c r="I33" s="17">
        <v>1865199.6035000002</v>
      </c>
      <c r="J33" s="17">
        <v>2033148.1340000001</v>
      </c>
      <c r="K33" s="17">
        <v>2192471.9423000002</v>
      </c>
      <c r="L33" s="17">
        <v>2256433.554</v>
      </c>
      <c r="M33" s="17">
        <v>2315597.949</v>
      </c>
      <c r="N33" s="17">
        <v>2255231.8729999997</v>
      </c>
      <c r="O33" s="17">
        <v>2389642.9039999996</v>
      </c>
      <c r="P33" s="17">
        <v>2359800.38</v>
      </c>
      <c r="Q33" s="17">
        <v>2345950.7379999999</v>
      </c>
      <c r="R33" s="17">
        <v>2461339.81</v>
      </c>
      <c r="S33" s="17">
        <v>2422410.3380000005</v>
      </c>
      <c r="T33" s="17">
        <v>2389946.9029999999</v>
      </c>
      <c r="U33" s="17">
        <v>2343523.7601461136</v>
      </c>
      <c r="V33" s="17">
        <v>2376478.5959999999</v>
      </c>
      <c r="W33" s="17">
        <v>2320055.2299149996</v>
      </c>
      <c r="X33" s="18">
        <v>2272950.8261756571</v>
      </c>
      <c r="Y33" s="17">
        <v>2228091.5705062165</v>
      </c>
      <c r="Z33" s="17">
        <v>2225647.8884735359</v>
      </c>
      <c r="AA33" s="17">
        <v>2114082</v>
      </c>
    </row>
    <row r="34" spans="1:27" s="2" customFormat="1" ht="12.95" customHeight="1">
      <c r="A34" s="2" t="s">
        <v>32</v>
      </c>
      <c r="B34" s="3">
        <v>264853.08100000001</v>
      </c>
      <c r="C34" s="3">
        <v>311605.364</v>
      </c>
      <c r="D34" s="3">
        <v>371255.402</v>
      </c>
      <c r="E34" s="3">
        <v>350992.17800000001</v>
      </c>
      <c r="F34" s="3">
        <v>309368.41899999999</v>
      </c>
      <c r="G34" s="3">
        <v>310122.88799999998</v>
      </c>
      <c r="H34" s="3">
        <v>322342.22100000002</v>
      </c>
      <c r="I34" s="3">
        <v>338546.20500000002</v>
      </c>
      <c r="J34" s="3">
        <v>298341.21100000001</v>
      </c>
      <c r="K34" s="3">
        <v>286483.70400000003</v>
      </c>
      <c r="L34" s="3">
        <v>273009.60600000003</v>
      </c>
      <c r="M34" s="3">
        <v>242936.894</v>
      </c>
      <c r="N34" s="3">
        <v>218270.56200000001</v>
      </c>
      <c r="O34" s="3">
        <v>215590.052</v>
      </c>
      <c r="P34" s="3">
        <v>217932.139</v>
      </c>
      <c r="Q34" s="3">
        <v>207994.58199999999</v>
      </c>
      <c r="R34" s="4">
        <v>210547.432</v>
      </c>
      <c r="S34" s="4">
        <v>200547.21400000001</v>
      </c>
      <c r="T34" s="4">
        <v>196762.234</v>
      </c>
      <c r="U34" s="4">
        <v>189758.989</v>
      </c>
      <c r="V34" s="4">
        <v>186296.15900000001</v>
      </c>
      <c r="W34" s="4">
        <v>186171</v>
      </c>
      <c r="X34" s="5">
        <v>191397.511</v>
      </c>
      <c r="Y34" s="4">
        <v>175191.89600000001</v>
      </c>
      <c r="Z34" s="4">
        <v>175191.895957</v>
      </c>
      <c r="AA34" s="4">
        <v>143721.89183399998</v>
      </c>
    </row>
    <row r="35" spans="1:27" ht="12.95" customHeight="1">
      <c r="A35" s="2" t="s">
        <v>33</v>
      </c>
      <c r="B35" s="3">
        <v>1647329.291</v>
      </c>
      <c r="C35" s="3">
        <v>1600677.1810000001</v>
      </c>
      <c r="D35" s="3">
        <v>1566777.665</v>
      </c>
      <c r="E35" s="3">
        <v>1571174.561</v>
      </c>
      <c r="F35" s="3">
        <v>1498495.0430000001</v>
      </c>
      <c r="G35" s="3">
        <v>1270128.3330000001</v>
      </c>
      <c r="H35" s="3">
        <v>1125910.2450000001</v>
      </c>
      <c r="I35" s="3">
        <v>907389.13</v>
      </c>
      <c r="J35" s="3">
        <v>839824.91499999992</v>
      </c>
      <c r="K35" s="3">
        <v>812386.61100000003</v>
      </c>
      <c r="L35" s="3">
        <v>754586.35600000003</v>
      </c>
      <c r="M35" s="3">
        <v>736230.75300000003</v>
      </c>
      <c r="N35" s="3">
        <v>712142.67</v>
      </c>
      <c r="O35" s="3">
        <v>711335.7379999999</v>
      </c>
      <c r="P35" s="3">
        <v>702352.45299999998</v>
      </c>
      <c r="Q35" s="3">
        <v>705016.26199999999</v>
      </c>
      <c r="R35" s="3">
        <v>718265.67999999993</v>
      </c>
      <c r="S35" s="4">
        <v>715917.625</v>
      </c>
      <c r="T35" s="4">
        <v>708842.32000000007</v>
      </c>
      <c r="U35" s="4">
        <v>719542.96000000008</v>
      </c>
      <c r="V35" s="4">
        <v>729781.08799999999</v>
      </c>
      <c r="W35" s="4">
        <v>727648.79</v>
      </c>
      <c r="X35" s="5">
        <v>718996.01782434294</v>
      </c>
      <c r="Y35" s="4">
        <v>725720.41149378382</v>
      </c>
      <c r="Z35" s="4">
        <v>725724.03130846412</v>
      </c>
      <c r="AA35" s="4">
        <v>728302.868133254</v>
      </c>
    </row>
    <row r="36" spans="1:27" ht="12.95" customHeight="1">
      <c r="A36" s="20" t="s">
        <v>34</v>
      </c>
      <c r="B36" s="3">
        <v>0</v>
      </c>
      <c r="C36" s="4">
        <v>0</v>
      </c>
      <c r="D36" s="4">
        <v>13539.31</v>
      </c>
      <c r="E36" s="4">
        <v>40949.171999999999</v>
      </c>
      <c r="F36" s="4">
        <v>103386.92200000001</v>
      </c>
      <c r="G36" s="4">
        <v>73866.551000000007</v>
      </c>
      <c r="H36" s="4">
        <v>75486.998999999996</v>
      </c>
      <c r="I36" s="4">
        <v>34067.595999999998</v>
      </c>
      <c r="J36" s="4">
        <v>61348.824999999997</v>
      </c>
      <c r="K36" s="4">
        <v>39514.934000000001</v>
      </c>
      <c r="L36" s="4">
        <v>49298.974999999999</v>
      </c>
      <c r="M36" s="4">
        <v>35191.26</v>
      </c>
      <c r="N36" s="3">
        <v>30172.210999999999</v>
      </c>
      <c r="O36" s="4">
        <v>32706.342000000001</v>
      </c>
      <c r="P36" s="4">
        <v>31385.866000000002</v>
      </c>
      <c r="Q36" s="4">
        <v>25494.581999999999</v>
      </c>
      <c r="R36" s="4">
        <v>28935.366000000002</v>
      </c>
      <c r="S36" s="4">
        <v>31052.631000000001</v>
      </c>
      <c r="T36" s="4">
        <v>27227.552</v>
      </c>
      <c r="U36" s="4">
        <v>34177.502</v>
      </c>
      <c r="V36" s="4">
        <v>35635.847000000002</v>
      </c>
      <c r="W36" s="4">
        <v>39835.444000000003</v>
      </c>
      <c r="X36" s="5">
        <v>37785.555</v>
      </c>
      <c r="Y36" s="4">
        <v>38005.646000000001</v>
      </c>
      <c r="Z36" s="4">
        <v>38251.148101000006</v>
      </c>
      <c r="AA36" s="4">
        <v>43621.455758000004</v>
      </c>
    </row>
    <row r="37" spans="1:27" s="9" customFormat="1" ht="12.95" customHeight="1">
      <c r="A37" s="16" t="s">
        <v>35</v>
      </c>
      <c r="B37" s="17">
        <v>1912182.372</v>
      </c>
      <c r="C37" s="17">
        <v>1912282.5450000002</v>
      </c>
      <c r="D37" s="17">
        <v>1951572.3770000001</v>
      </c>
      <c r="E37" s="17">
        <v>1963115.9110000001</v>
      </c>
      <c r="F37" s="17">
        <v>1911250.3840000001</v>
      </c>
      <c r="G37" s="17">
        <v>1654117.7720000001</v>
      </c>
      <c r="H37" s="17">
        <v>1523739.4650000001</v>
      </c>
      <c r="I37" s="17">
        <v>1280002.9309999999</v>
      </c>
      <c r="J37" s="17">
        <v>1199514.9509999999</v>
      </c>
      <c r="K37" s="17">
        <v>1138385.2489999998</v>
      </c>
      <c r="L37" s="17">
        <v>1076894.9370000002</v>
      </c>
      <c r="M37" s="17">
        <v>1014358.907</v>
      </c>
      <c r="N37" s="17">
        <v>960585.44300000009</v>
      </c>
      <c r="O37" s="17">
        <v>959632.13199999987</v>
      </c>
      <c r="P37" s="17">
        <v>951670.45799999998</v>
      </c>
      <c r="Q37" s="17">
        <v>938505.42600000009</v>
      </c>
      <c r="R37" s="17">
        <v>957748.478</v>
      </c>
      <c r="S37" s="17">
        <v>947517.47000000009</v>
      </c>
      <c r="T37" s="17">
        <v>932832.10600000003</v>
      </c>
      <c r="U37" s="17">
        <v>943479.451</v>
      </c>
      <c r="V37" s="17">
        <v>951713.09399999992</v>
      </c>
      <c r="W37" s="17">
        <v>953655.23400000005</v>
      </c>
      <c r="X37" s="18">
        <v>948179.08382434293</v>
      </c>
      <c r="Y37" s="17">
        <v>938917.95349378372</v>
      </c>
      <c r="Z37" s="17">
        <v>939167.07536646409</v>
      </c>
      <c r="AA37" s="17">
        <v>915646.21572525403</v>
      </c>
    </row>
    <row r="38" spans="1:27" s="25" customFormat="1" ht="12.95" customHeight="1">
      <c r="A38" s="21" t="s">
        <v>36</v>
      </c>
      <c r="B38" s="22">
        <v>2340598.2519999999</v>
      </c>
      <c r="C38" s="22">
        <v>2452170.003</v>
      </c>
      <c r="D38" s="22">
        <v>2629527.2015</v>
      </c>
      <c r="E38" s="22">
        <v>2815814.3015000001</v>
      </c>
      <c r="F38" s="22">
        <v>2888411.7355000004</v>
      </c>
      <c r="G38" s="22">
        <v>2899157.4225000003</v>
      </c>
      <c r="H38" s="22">
        <v>3117035.8655000003</v>
      </c>
      <c r="I38" s="22">
        <v>3145202.5345000001</v>
      </c>
      <c r="J38" s="22">
        <v>3232663.085</v>
      </c>
      <c r="K38" s="22">
        <v>3330857.1913000001</v>
      </c>
      <c r="L38" s="22">
        <v>3333328.4910000004</v>
      </c>
      <c r="M38" s="22">
        <v>3329956.8560000001</v>
      </c>
      <c r="N38" s="22">
        <v>3215817.3159999996</v>
      </c>
      <c r="O38" s="22">
        <v>3349275.0359999994</v>
      </c>
      <c r="P38" s="22">
        <v>3311470.838</v>
      </c>
      <c r="Q38" s="22">
        <v>3284456.1639999999</v>
      </c>
      <c r="R38" s="22">
        <v>3419088.2880000002</v>
      </c>
      <c r="S38" s="22">
        <v>3369927.8080000007</v>
      </c>
      <c r="T38" s="22">
        <v>3322779.0090000001</v>
      </c>
      <c r="U38" s="22">
        <v>3287003.2111461135</v>
      </c>
      <c r="V38" s="22">
        <v>3328191.69</v>
      </c>
      <c r="W38" s="22">
        <v>3273710.4639149997</v>
      </c>
      <c r="X38" s="23">
        <v>3221129.91</v>
      </c>
      <c r="Y38" s="22">
        <v>3167009.5240000002</v>
      </c>
      <c r="Z38" s="22">
        <v>3164814.9638399999</v>
      </c>
      <c r="AA38" s="22">
        <v>3029728</v>
      </c>
    </row>
    <row r="39" spans="1:27" ht="12.9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6"/>
      <c r="Y39" s="24"/>
      <c r="Z39" s="24"/>
      <c r="AA39" s="24"/>
    </row>
    <row r="40" spans="1:27" s="1" customFormat="1" ht="12.95" customHeight="1">
      <c r="A40" s="88" t="s">
        <v>37</v>
      </c>
      <c r="B40" s="89">
        <v>1991</v>
      </c>
      <c r="C40" s="89">
        <v>1992</v>
      </c>
      <c r="D40" s="89">
        <v>1993</v>
      </c>
      <c r="E40" s="89">
        <v>1994</v>
      </c>
      <c r="F40" s="89">
        <v>1995</v>
      </c>
      <c r="G40" s="89">
        <v>1996</v>
      </c>
      <c r="H40" s="89">
        <v>1997</v>
      </c>
      <c r="I40" s="89">
        <v>1998</v>
      </c>
      <c r="J40" s="89">
        <v>1999</v>
      </c>
      <c r="K40" s="89">
        <v>2000</v>
      </c>
      <c r="L40" s="89">
        <v>2001</v>
      </c>
      <c r="M40" s="89">
        <v>2002</v>
      </c>
      <c r="N40" s="89">
        <v>2003</v>
      </c>
      <c r="O40" s="89">
        <v>2004</v>
      </c>
      <c r="P40" s="89">
        <v>2005</v>
      </c>
      <c r="Q40" s="89">
        <v>2006</v>
      </c>
      <c r="R40" s="89">
        <v>2007</v>
      </c>
      <c r="S40" s="89">
        <v>2008</v>
      </c>
      <c r="T40" s="89">
        <v>2009</v>
      </c>
      <c r="U40" s="89">
        <v>2010</v>
      </c>
      <c r="V40" s="90">
        <v>2011</v>
      </c>
      <c r="W40" s="91">
        <v>2012</v>
      </c>
      <c r="X40" s="92">
        <v>2013</v>
      </c>
      <c r="Y40" s="92" t="s">
        <v>377</v>
      </c>
      <c r="Z40" s="92" t="s">
        <v>378</v>
      </c>
      <c r="AA40" s="92">
        <v>2015</v>
      </c>
    </row>
    <row r="41" spans="1:27" ht="12.95" customHeight="1">
      <c r="A41" s="20" t="s">
        <v>38</v>
      </c>
      <c r="B41" s="20">
        <v>5773122</v>
      </c>
      <c r="C41" s="20">
        <v>5794766</v>
      </c>
      <c r="D41" s="20">
        <v>5847022</v>
      </c>
      <c r="E41" s="20">
        <v>5866106</v>
      </c>
      <c r="F41" s="20">
        <v>5880357</v>
      </c>
      <c r="G41" s="20">
        <v>5898833</v>
      </c>
      <c r="H41" s="20">
        <v>5912382</v>
      </c>
      <c r="I41" s="20">
        <v>5926839</v>
      </c>
      <c r="J41" s="20">
        <v>5940251</v>
      </c>
      <c r="K41" s="20">
        <v>5952552</v>
      </c>
      <c r="L41" s="4">
        <v>5972781</v>
      </c>
      <c r="M41" s="4">
        <v>5995553</v>
      </c>
      <c r="N41" s="4">
        <v>6016024</v>
      </c>
      <c r="O41" s="4">
        <v>6043161</v>
      </c>
      <c r="P41" s="4">
        <v>6078600</v>
      </c>
      <c r="Q41" s="4">
        <v>6117440</v>
      </c>
      <c r="R41" s="3">
        <v>6161600</v>
      </c>
      <c r="S41" s="27">
        <v>6208877</v>
      </c>
      <c r="T41" s="27">
        <v>6251983</v>
      </c>
      <c r="U41" s="27">
        <v>6306638</v>
      </c>
      <c r="V41" s="4">
        <v>6350765</v>
      </c>
      <c r="W41" s="4">
        <v>6381859</v>
      </c>
      <c r="X41" s="5">
        <v>6410705</v>
      </c>
      <c r="Y41" s="4">
        <v>6444127</v>
      </c>
      <c r="Z41" s="4">
        <v>6444127</v>
      </c>
      <c r="AA41" s="4">
        <v>6477804</v>
      </c>
    </row>
    <row r="42" spans="1:27" s="28" customFormat="1" ht="12.95" customHeight="1">
      <c r="L42" s="29"/>
      <c r="M42" s="29"/>
      <c r="N42" s="29"/>
      <c r="O42" s="29"/>
      <c r="P42" s="29"/>
      <c r="Q42" s="29"/>
      <c r="R42" s="30"/>
      <c r="S42" s="31"/>
      <c r="T42" s="31"/>
      <c r="U42" s="31"/>
      <c r="V42" s="29"/>
      <c r="W42" s="29"/>
      <c r="X42" s="32"/>
    </row>
    <row r="43" spans="1:27" s="1" customFormat="1" ht="22.5">
      <c r="A43" s="88" t="s">
        <v>39</v>
      </c>
      <c r="B43" s="89" t="s">
        <v>40</v>
      </c>
      <c r="C43" s="89" t="s">
        <v>41</v>
      </c>
      <c r="D43" s="89" t="s">
        <v>42</v>
      </c>
      <c r="E43" s="89" t="s">
        <v>43</v>
      </c>
      <c r="F43" s="89" t="s">
        <v>44</v>
      </c>
      <c r="G43" s="89" t="s">
        <v>45</v>
      </c>
      <c r="H43" s="89" t="s">
        <v>46</v>
      </c>
      <c r="I43" s="89" t="s">
        <v>47</v>
      </c>
      <c r="J43" s="89" t="s">
        <v>48</v>
      </c>
      <c r="K43" s="89">
        <v>2000</v>
      </c>
      <c r="L43" s="89">
        <v>2001</v>
      </c>
      <c r="M43" s="89">
        <v>2002</v>
      </c>
      <c r="N43" s="89">
        <v>2003</v>
      </c>
      <c r="O43" s="89">
        <v>2004</v>
      </c>
      <c r="P43" s="89">
        <v>2005</v>
      </c>
      <c r="Q43" s="89">
        <v>2006</v>
      </c>
      <c r="R43" s="89">
        <v>2007</v>
      </c>
      <c r="S43" s="89">
        <v>2008</v>
      </c>
      <c r="T43" s="89">
        <v>2009</v>
      </c>
      <c r="U43" s="89">
        <v>2010</v>
      </c>
      <c r="V43" s="90">
        <v>2011</v>
      </c>
      <c r="W43" s="91">
        <v>2012</v>
      </c>
      <c r="X43" s="92">
        <v>2013</v>
      </c>
      <c r="Y43" s="92" t="s">
        <v>377</v>
      </c>
      <c r="Z43" s="92" t="s">
        <v>378</v>
      </c>
      <c r="AA43" s="92">
        <v>2015</v>
      </c>
    </row>
    <row r="44" spans="1:27" ht="12.95" customHeight="1">
      <c r="A44" s="20" t="s">
        <v>0</v>
      </c>
      <c r="B44" s="33">
        <v>0.23669809853316801</v>
      </c>
      <c r="C44" s="33">
        <v>0.80961250204063462</v>
      </c>
      <c r="D44" s="33">
        <v>0.91215596589169667</v>
      </c>
      <c r="E44" s="33">
        <v>1.9310815385879492</v>
      </c>
      <c r="F44" s="33">
        <v>3.8812648619803185</v>
      </c>
      <c r="G44" s="33">
        <v>6.4137525168113765</v>
      </c>
      <c r="H44" s="33">
        <v>8.0856074590579574</v>
      </c>
      <c r="I44" s="33">
        <v>9.109269376137938</v>
      </c>
      <c r="J44" s="33">
        <v>10.031087911941768</v>
      </c>
      <c r="K44" s="33">
        <v>10.033977527621767</v>
      </c>
      <c r="L44" s="33">
        <v>10.91111862296642</v>
      </c>
      <c r="M44" s="33">
        <v>11.890828752577118</v>
      </c>
      <c r="N44" s="33">
        <v>11.811139882420681</v>
      </c>
      <c r="O44" s="33">
        <v>11.036299545883354</v>
      </c>
      <c r="P44" s="33">
        <v>11.967924851117033</v>
      </c>
      <c r="Q44" s="33">
        <v>11.844686339383795</v>
      </c>
      <c r="R44" s="33">
        <v>11.813430440145417</v>
      </c>
      <c r="S44" s="33">
        <v>11.94452136835695</v>
      </c>
      <c r="T44" s="33">
        <v>11.932334428932389</v>
      </c>
      <c r="U44" s="33">
        <v>11.720907558036469</v>
      </c>
      <c r="V44" s="33">
        <v>11.845191563536046</v>
      </c>
      <c r="W44" s="33">
        <v>11.485168506543312</v>
      </c>
      <c r="X44" s="34">
        <v>11.715883042504686</v>
      </c>
      <c r="Y44" s="34">
        <v>11.817022848866882</v>
      </c>
      <c r="Z44" s="34">
        <v>11.817022848866882</v>
      </c>
      <c r="AA44" s="34">
        <v>12.039329377671816</v>
      </c>
    </row>
    <row r="45" spans="1:27" ht="12.95" customHeight="1">
      <c r="A45" s="20" t="s">
        <v>1</v>
      </c>
      <c r="B45" s="33">
        <v>0.62150617984515133</v>
      </c>
      <c r="C45" s="33">
        <v>0.93092128310271716</v>
      </c>
      <c r="D45" s="33">
        <v>1.1786199880896635</v>
      </c>
      <c r="E45" s="33">
        <v>2.1640889203161349</v>
      </c>
      <c r="F45" s="33">
        <v>4.7603883573735404</v>
      </c>
      <c r="G45" s="33">
        <v>7.0290009905349073</v>
      </c>
      <c r="H45" s="33">
        <v>8.8477121403860579</v>
      </c>
      <c r="I45" s="33">
        <v>10.692572043883763</v>
      </c>
      <c r="J45" s="33">
        <v>11.046391642373361</v>
      </c>
      <c r="K45" s="33">
        <v>11.964432566065781</v>
      </c>
      <c r="L45" s="33">
        <v>12.425264211093626</v>
      </c>
      <c r="M45" s="33">
        <v>12.947867361025747</v>
      </c>
      <c r="N45" s="33">
        <v>12.705610549426</v>
      </c>
      <c r="O45" s="33">
        <v>13.672559774594786</v>
      </c>
      <c r="P45" s="33">
        <v>13.322183232981278</v>
      </c>
      <c r="Q45" s="33">
        <v>13.523287355495109</v>
      </c>
      <c r="R45" s="33">
        <v>13.697268404310568</v>
      </c>
      <c r="S45" s="33">
        <v>13.910876636789551</v>
      </c>
      <c r="T45" s="33">
        <v>13.92031456259558</v>
      </c>
      <c r="U45" s="33">
        <v>13.76109648278528</v>
      </c>
      <c r="V45" s="33">
        <v>14.88889370020777</v>
      </c>
      <c r="W45" s="33">
        <v>14.341257931270496</v>
      </c>
      <c r="X45" s="34">
        <v>13.663960360054004</v>
      </c>
      <c r="Y45" s="34">
        <v>13.498039222380315</v>
      </c>
      <c r="Z45" s="34">
        <v>13.498039222380315</v>
      </c>
      <c r="AA45" s="34">
        <v>13.640061971618778</v>
      </c>
    </row>
    <row r="46" spans="1:27" ht="12.95" customHeight="1">
      <c r="A46" s="20" t="s">
        <v>2</v>
      </c>
      <c r="B46" s="33">
        <v>11.477450848951399</v>
      </c>
      <c r="C46" s="33">
        <v>12.536471360534662</v>
      </c>
      <c r="D46" s="33">
        <v>13.51809126081619</v>
      </c>
      <c r="E46" s="33">
        <v>13.414359031357428</v>
      </c>
      <c r="F46" s="33">
        <v>9.3069942862312605</v>
      </c>
      <c r="G46" s="33">
        <v>6.9087007548781258</v>
      </c>
      <c r="H46" s="33">
        <v>5.316501707771927</v>
      </c>
      <c r="I46" s="33">
        <v>4.7140872225481409</v>
      </c>
      <c r="J46" s="33">
        <v>5.0233390811263696</v>
      </c>
      <c r="K46" s="33">
        <v>5.0448046484936206</v>
      </c>
      <c r="L46" s="33">
        <v>4.7452252141841464</v>
      </c>
      <c r="M46" s="33">
        <v>4.4845099359475267</v>
      </c>
      <c r="N46" s="33">
        <v>4.5542191985936222</v>
      </c>
      <c r="O46" s="33">
        <v>4.8416638246109942</v>
      </c>
      <c r="P46" s="33">
        <v>4.4826107985391372</v>
      </c>
      <c r="Q46" s="33">
        <v>4.8815224996076791</v>
      </c>
      <c r="R46" s="33">
        <v>4.773972831732018</v>
      </c>
      <c r="S46" s="33">
        <v>4.5723724274132023</v>
      </c>
      <c r="T46" s="33">
        <v>4.5025874190636799</v>
      </c>
      <c r="U46" s="33">
        <v>4.8750919269506197</v>
      </c>
      <c r="V46" s="33">
        <v>3.9619371839455564</v>
      </c>
      <c r="W46" s="33">
        <v>4.0673759793188786</v>
      </c>
      <c r="X46" s="34">
        <v>4.7128649657096995</v>
      </c>
      <c r="Y46" s="34">
        <v>4.7153895322050605</v>
      </c>
      <c r="Z46" s="34">
        <v>4.7153895322050605</v>
      </c>
      <c r="AA46" s="34">
        <v>4.5026814642740041</v>
      </c>
    </row>
    <row r="47" spans="1:27" s="36" customFormat="1" ht="12.95" customHeight="1">
      <c r="A47" s="36" t="s">
        <v>3</v>
      </c>
      <c r="B47" s="37">
        <v>12.335655127329719</v>
      </c>
      <c r="C47" s="37">
        <v>14.277005145678016</v>
      </c>
      <c r="D47" s="37">
        <v>15.60886721479755</v>
      </c>
      <c r="E47" s="37">
        <v>17.509529490261514</v>
      </c>
      <c r="F47" s="37">
        <v>17.948647505585122</v>
      </c>
      <c r="G47" s="37">
        <v>20.351454262224408</v>
      </c>
      <c r="H47" s="37">
        <v>22.249821307215935</v>
      </c>
      <c r="I47" s="37">
        <v>24.515928642569843</v>
      </c>
      <c r="J47" s="37">
        <v>26.100818635441499</v>
      </c>
      <c r="K47" s="37">
        <v>27.043214742181167</v>
      </c>
      <c r="L47" s="37">
        <v>28.081608048244188</v>
      </c>
      <c r="M47" s="37">
        <v>29.323206049550386</v>
      </c>
      <c r="N47" s="37">
        <v>29.070969630440302</v>
      </c>
      <c r="O47" s="37">
        <v>29.550523145089134</v>
      </c>
      <c r="P47" s="37">
        <v>29.772718882637449</v>
      </c>
      <c r="Q47" s="37">
        <v>30.249496194486582</v>
      </c>
      <c r="R47" s="37">
        <v>30.284671676188005</v>
      </c>
      <c r="S47" s="37">
        <v>30.427770432559704</v>
      </c>
      <c r="T47" s="37">
        <v>30.355236410591647</v>
      </c>
      <c r="U47" s="37">
        <v>30.35709596777237</v>
      </c>
      <c r="V47" s="37">
        <v>30.696022447689373</v>
      </c>
      <c r="W47" s="37">
        <v>29.893802417132687</v>
      </c>
      <c r="X47" s="38">
        <v>30.092708368268394</v>
      </c>
      <c r="Y47" s="38">
        <v>30.030451603452256</v>
      </c>
      <c r="Z47" s="38">
        <v>30.030451603452256</v>
      </c>
      <c r="AA47" s="38">
        <v>30.182072813564602</v>
      </c>
    </row>
    <row r="48" spans="1:27" ht="12.95" customHeight="1">
      <c r="A48" s="20" t="s">
        <v>4</v>
      </c>
      <c r="B48" s="33">
        <v>1.9085418600195874</v>
      </c>
      <c r="C48" s="33">
        <v>3.2413049983381557</v>
      </c>
      <c r="D48" s="33">
        <v>3.7332724248343858</v>
      </c>
      <c r="E48" s="33">
        <v>3.5337447021925619</v>
      </c>
      <c r="F48" s="33">
        <v>3.8871543003256437</v>
      </c>
      <c r="G48" s="33">
        <v>3.664851674899086</v>
      </c>
      <c r="H48" s="33">
        <v>3.2051328889100872</v>
      </c>
      <c r="I48" s="33">
        <v>3.7186046389989671</v>
      </c>
      <c r="J48" s="33">
        <v>3.690783941621322</v>
      </c>
      <c r="K48" s="33">
        <v>3.4793676728905516</v>
      </c>
      <c r="L48" s="33">
        <v>2.9268235349663749</v>
      </c>
      <c r="M48" s="33">
        <v>2.2045512732520254</v>
      </c>
      <c r="N48" s="33">
        <v>1.8113691035807038</v>
      </c>
      <c r="O48" s="33">
        <v>1.3871068468968475</v>
      </c>
      <c r="P48" s="33">
        <v>0.89883032277169084</v>
      </c>
      <c r="Q48" s="33">
        <v>0.28166357169011874</v>
      </c>
      <c r="R48" s="33">
        <v>7.799272916125681E-2</v>
      </c>
      <c r="S48" s="33">
        <v>0</v>
      </c>
      <c r="T48" s="33">
        <v>1.8355776079365539E-2</v>
      </c>
      <c r="U48" s="33">
        <v>0</v>
      </c>
      <c r="V48" s="33">
        <v>0</v>
      </c>
      <c r="W48" s="33">
        <v>0</v>
      </c>
      <c r="X48" s="34">
        <v>0</v>
      </c>
      <c r="Y48" s="34">
        <v>0</v>
      </c>
      <c r="Z48" s="34">
        <v>0</v>
      </c>
      <c r="AA48" s="34">
        <v>0</v>
      </c>
    </row>
    <row r="49" spans="1:27" ht="12.95" customHeight="1">
      <c r="A49" s="20" t="s">
        <v>5</v>
      </c>
      <c r="B49" s="33">
        <v>0.47275789425548254</v>
      </c>
      <c r="C49" s="33">
        <v>0.56828092799605712</v>
      </c>
      <c r="D49" s="33">
        <v>0.95426167372039994</v>
      </c>
      <c r="E49" s="33">
        <v>1.2420823967381429</v>
      </c>
      <c r="F49" s="33">
        <v>1.502076319515975</v>
      </c>
      <c r="G49" s="33">
        <v>1.5796821167847945</v>
      </c>
      <c r="H49" s="33">
        <v>1.2956674653295406</v>
      </c>
      <c r="I49" s="33">
        <v>1.5306314208973788</v>
      </c>
      <c r="J49" s="33">
        <v>1.5835655766061063</v>
      </c>
      <c r="K49" s="33">
        <v>1.4324168860683619</v>
      </c>
      <c r="L49" s="33">
        <v>1.2476963411181492</v>
      </c>
      <c r="M49" s="33">
        <v>0.93966044499981904</v>
      </c>
      <c r="N49" s="33">
        <v>0.95445513515238634</v>
      </c>
      <c r="O49" s="33">
        <v>0.87595068210163518</v>
      </c>
      <c r="P49" s="33">
        <v>0.86285493370183919</v>
      </c>
      <c r="Q49" s="33">
        <v>0.47450731024742376</v>
      </c>
      <c r="R49" s="33">
        <v>6.9270968579589712E-2</v>
      </c>
      <c r="S49" s="33">
        <v>0</v>
      </c>
      <c r="T49" s="33">
        <v>2.5812610175043663E-2</v>
      </c>
      <c r="U49" s="33">
        <v>0</v>
      </c>
      <c r="V49" s="33">
        <v>0</v>
      </c>
      <c r="W49" s="33">
        <v>0</v>
      </c>
      <c r="X49" s="34">
        <v>0</v>
      </c>
      <c r="Y49" s="34">
        <v>0</v>
      </c>
      <c r="Z49" s="34">
        <v>0</v>
      </c>
      <c r="AA49" s="34">
        <v>0</v>
      </c>
    </row>
    <row r="50" spans="1:27" ht="12.95" customHeight="1">
      <c r="A50" s="20" t="s">
        <v>6</v>
      </c>
      <c r="B50" s="33">
        <v>11.897967338989199</v>
      </c>
      <c r="C50" s="33">
        <v>15.437174167170857</v>
      </c>
      <c r="D50" s="33">
        <v>20.493314545421583</v>
      </c>
      <c r="E50" s="33">
        <v>26.158943599041681</v>
      </c>
      <c r="F50" s="33">
        <v>28.068056072105826</v>
      </c>
      <c r="G50" s="33">
        <v>38.898884745508134</v>
      </c>
      <c r="H50" s="33">
        <v>49.94830695986829</v>
      </c>
      <c r="I50" s="33">
        <v>59.935645965750041</v>
      </c>
      <c r="J50" s="33">
        <v>65.914485768362312</v>
      </c>
      <c r="K50" s="33">
        <v>68.719781700353053</v>
      </c>
      <c r="L50" s="33">
        <v>68.073932896585362</v>
      </c>
      <c r="M50" s="33">
        <v>66.567333488670684</v>
      </c>
      <c r="N50" s="33">
        <v>67.899950365889495</v>
      </c>
      <c r="O50" s="33">
        <v>71.851697646314562</v>
      </c>
      <c r="P50" s="33">
        <v>72.995637317803443</v>
      </c>
      <c r="Q50" s="33">
        <v>76.889523722341366</v>
      </c>
      <c r="R50" s="33">
        <v>78.548638502986236</v>
      </c>
      <c r="S50" s="33">
        <v>79.404327545866991</v>
      </c>
      <c r="T50" s="33">
        <v>76.363139183199948</v>
      </c>
      <c r="U50" s="33">
        <v>75.980323589208709</v>
      </c>
      <c r="V50" s="33">
        <v>76.086776160037417</v>
      </c>
      <c r="W50" s="33">
        <v>74.337811756731071</v>
      </c>
      <c r="X50" s="34">
        <v>70.235920698269538</v>
      </c>
      <c r="Y50" s="34">
        <v>68.658314927685311</v>
      </c>
      <c r="Z50" s="34">
        <v>68.658314927685311</v>
      </c>
      <c r="AA50" s="34">
        <v>65.939364790907533</v>
      </c>
    </row>
    <row r="51" spans="1:27" s="36" customFormat="1" ht="12.95" customHeight="1">
      <c r="A51" s="36" t="s">
        <v>7</v>
      </c>
      <c r="B51" s="37">
        <v>14.279267093264268</v>
      </c>
      <c r="C51" s="37">
        <v>19.24676009350507</v>
      </c>
      <c r="D51" s="37">
        <v>25.180848643976368</v>
      </c>
      <c r="E51" s="37">
        <v>30.934770697972386</v>
      </c>
      <c r="F51" s="37">
        <v>33.457286691947445</v>
      </c>
      <c r="G51" s="37">
        <v>44.143418537192012</v>
      </c>
      <c r="H51" s="37">
        <v>54.44910731410792</v>
      </c>
      <c r="I51" s="37">
        <v>65.184882025646388</v>
      </c>
      <c r="J51" s="37">
        <v>71.18883528658975</v>
      </c>
      <c r="K51" s="37">
        <v>73.631566259311967</v>
      </c>
      <c r="L51" s="37">
        <v>72.248452772669893</v>
      </c>
      <c r="M51" s="37">
        <v>69.711545206922537</v>
      </c>
      <c r="N51" s="37">
        <v>70.665774604622598</v>
      </c>
      <c r="O51" s="37">
        <v>74.11475517531305</v>
      </c>
      <c r="P51" s="37">
        <v>74.757322574276984</v>
      </c>
      <c r="Q51" s="37">
        <v>77.645694604278916</v>
      </c>
      <c r="R51" s="37">
        <v>78.69590220072709</v>
      </c>
      <c r="S51" s="37">
        <v>79.404327545866991</v>
      </c>
      <c r="T51" s="37">
        <v>76.40730756945436</v>
      </c>
      <c r="U51" s="37">
        <v>75.980323589208709</v>
      </c>
      <c r="V51" s="37">
        <v>76.086776160037417</v>
      </c>
      <c r="W51" s="37">
        <v>74.337811756731071</v>
      </c>
      <c r="X51" s="38">
        <v>70.235920698269538</v>
      </c>
      <c r="Y51" s="38">
        <v>68.658314927685311</v>
      </c>
      <c r="Z51" s="38">
        <v>68.658314927685311</v>
      </c>
      <c r="AA51" s="38">
        <v>65.939364790907533</v>
      </c>
    </row>
    <row r="52" spans="1:27" ht="12.95" customHeight="1">
      <c r="A52" s="20" t="s">
        <v>8</v>
      </c>
      <c r="B52" s="33">
        <v>2.447286927246644</v>
      </c>
      <c r="C52" s="33">
        <v>2.7085628885029625</v>
      </c>
      <c r="D52" s="33">
        <v>4.0951237476013844</v>
      </c>
      <c r="E52" s="33">
        <v>4.8954094509002237</v>
      </c>
      <c r="F52" s="33">
        <v>6.0530905115117957</v>
      </c>
      <c r="G52" s="33">
        <v>6.5003722422633716</v>
      </c>
      <c r="H52" s="33">
        <v>7.3268309590547371</v>
      </c>
      <c r="I52" s="33">
        <v>7.8462450646288096</v>
      </c>
      <c r="J52" s="33">
        <v>9.0841910148443077</v>
      </c>
      <c r="K52" s="33">
        <v>8.9039866124429725</v>
      </c>
      <c r="L52" s="33">
        <v>9.4823999908541694</v>
      </c>
      <c r="M52" s="33">
        <v>9.1758218516774814</v>
      </c>
      <c r="N52" s="33">
        <v>8.4062023979399711</v>
      </c>
      <c r="O52" s="33">
        <v>8.4984947485953004</v>
      </c>
      <c r="P52" s="33">
        <v>7.936916282039423</v>
      </c>
      <c r="Q52" s="33">
        <v>7.523176368003309</v>
      </c>
      <c r="R52" s="33">
        <v>7.1683844547196474</v>
      </c>
      <c r="S52" s="33">
        <v>6.5862588734483696</v>
      </c>
      <c r="T52" s="33">
        <v>7.4987550929982083</v>
      </c>
      <c r="U52" s="33">
        <v>7.0620506547410571</v>
      </c>
      <c r="V52" s="33">
        <v>6.5967263466803576</v>
      </c>
      <c r="W52" s="33">
        <v>5.2264854174935547</v>
      </c>
      <c r="X52" s="34">
        <v>4.9968707029882049</v>
      </c>
      <c r="Y52" s="34">
        <v>4.8516892978676553</v>
      </c>
      <c r="Z52" s="34">
        <v>4.8516892981780151</v>
      </c>
      <c r="AA52" s="34">
        <v>4.7304759088110719</v>
      </c>
    </row>
    <row r="53" spans="1:27" ht="12.95" customHeight="1">
      <c r="A53" s="39" t="s">
        <v>9</v>
      </c>
      <c r="B53" s="33">
        <v>7.9133612627621586E-2</v>
      </c>
      <c r="C53" s="33">
        <v>2.0504883199770275E-2</v>
      </c>
      <c r="D53" s="33">
        <v>4.0823345627911095E-2</v>
      </c>
      <c r="E53" s="33">
        <v>6.3220985096416604E-2</v>
      </c>
      <c r="F53" s="33">
        <v>0.19568369743537681</v>
      </c>
      <c r="G53" s="33">
        <v>0.93395659785588103</v>
      </c>
      <c r="H53" s="33">
        <v>1.9265061019399625</v>
      </c>
      <c r="I53" s="33">
        <v>2.6322408960324384</v>
      </c>
      <c r="J53" s="33">
        <v>2.974843992282481</v>
      </c>
      <c r="K53" s="33">
        <v>3.2389032468762977</v>
      </c>
      <c r="L53" s="33">
        <v>3.8754345756189621</v>
      </c>
      <c r="M53" s="33">
        <v>4.0895640485539868</v>
      </c>
      <c r="N53" s="33">
        <v>4.3098333716753787</v>
      </c>
      <c r="O53" s="33">
        <v>4.4275020969985741</v>
      </c>
      <c r="P53" s="33">
        <v>4.3807911361168692</v>
      </c>
      <c r="Q53" s="33">
        <v>4.1857662682429249</v>
      </c>
      <c r="R53" s="33">
        <v>4.0643897688911972</v>
      </c>
      <c r="S53" s="33">
        <v>4.1211961518967115</v>
      </c>
      <c r="T53" s="33">
        <v>4.0575385441707059</v>
      </c>
      <c r="U53" s="33">
        <v>4.229242238016055</v>
      </c>
      <c r="V53" s="33">
        <v>4.0463377246678158</v>
      </c>
      <c r="W53" s="33">
        <v>4.02672638176431</v>
      </c>
      <c r="X53" s="34">
        <v>4.1683027049199595</v>
      </c>
      <c r="Y53" s="34">
        <v>3.9973582896245814</v>
      </c>
      <c r="Z53" s="34">
        <v>3.9982048586837511</v>
      </c>
      <c r="AA53" s="34">
        <v>3.9634963737664419</v>
      </c>
    </row>
    <row r="54" spans="1:27" s="36" customFormat="1" ht="12.95" customHeight="1">
      <c r="A54" s="36" t="s">
        <v>10</v>
      </c>
      <c r="B54" s="37">
        <v>2.5264205398742656</v>
      </c>
      <c r="C54" s="37">
        <v>2.7189510327077917</v>
      </c>
      <c r="D54" s="37">
        <v>4.0841891821169822</v>
      </c>
      <c r="E54" s="37">
        <v>4.881033005540643</v>
      </c>
      <c r="F54" s="37">
        <v>6.1383892168451686</v>
      </c>
      <c r="G54" s="37">
        <v>7.2613236161805643</v>
      </c>
      <c r="H54" s="37">
        <v>9.0807611889759485</v>
      </c>
      <c r="I54" s="37">
        <v>10.274987729546899</v>
      </c>
      <c r="J54" s="37">
        <v>11.803451234636379</v>
      </c>
      <c r="K54" s="37">
        <v>11.874493662550114</v>
      </c>
      <c r="L54" s="37">
        <v>13.040855507677245</v>
      </c>
      <c r="M54" s="37">
        <v>12.924969056232177</v>
      </c>
      <c r="N54" s="37">
        <v>12.376628317972136</v>
      </c>
      <c r="O54" s="37">
        <v>12.546241114542537</v>
      </c>
      <c r="P54" s="37">
        <v>11.918840357977166</v>
      </c>
      <c r="Q54" s="37">
        <v>11.285503249725375</v>
      </c>
      <c r="R54" s="37">
        <v>10.780820241495716</v>
      </c>
      <c r="S54" s="37">
        <v>10.245214392232283</v>
      </c>
      <c r="T54" s="37">
        <v>10.981938050695275</v>
      </c>
      <c r="U54" s="37">
        <v>10.69387204552998</v>
      </c>
      <c r="V54" s="37">
        <v>10.043049301934492</v>
      </c>
      <c r="W54" s="37">
        <v>9.2532117992578655</v>
      </c>
      <c r="X54" s="38">
        <v>9.1651734079081653</v>
      </c>
      <c r="Y54" s="38">
        <v>8.8490475874922367</v>
      </c>
      <c r="Z54" s="38">
        <v>8.8498941568617671</v>
      </c>
      <c r="AA54" s="38">
        <v>8.6939722825775139</v>
      </c>
    </row>
    <row r="55" spans="1:27" ht="12.95" customHeight="1">
      <c r="A55" s="20" t="s">
        <v>11</v>
      </c>
      <c r="B55" s="33">
        <v>0.79724523403454839</v>
      </c>
      <c r="C55" s="33">
        <v>1.1688679019774741</v>
      </c>
      <c r="D55" s="33">
        <v>1.1719913419463508</v>
      </c>
      <c r="E55" s="33">
        <v>1.0911501610393821</v>
      </c>
      <c r="F55" s="33">
        <v>1.4019426577162235</v>
      </c>
      <c r="G55" s="33">
        <v>1.5253514476222745</v>
      </c>
      <c r="H55" s="33">
        <v>1.8430596131521211</v>
      </c>
      <c r="I55" s="33">
        <v>2.0301829755200047</v>
      </c>
      <c r="J55" s="33">
        <v>2.4209140219105016</v>
      </c>
      <c r="K55" s="33">
        <v>2.4201257136086851</v>
      </c>
      <c r="L55" s="33">
        <v>2.6701718758065391</v>
      </c>
      <c r="M55" s="33">
        <v>2.8334391686162186</v>
      </c>
      <c r="N55" s="33">
        <v>2.8511860653559715</v>
      </c>
      <c r="O55" s="33">
        <v>3.3373270130095984</v>
      </c>
      <c r="P55" s="33">
        <v>3.2736271639504588</v>
      </c>
      <c r="Q55" s="33">
        <v>3.7383225228914267</v>
      </c>
      <c r="R55" s="33">
        <v>4.2959570229071895</v>
      </c>
      <c r="S55" s="33">
        <v>4.7189042601212998</v>
      </c>
      <c r="T55" s="33">
        <v>5.0138050087976662</v>
      </c>
      <c r="U55" s="33">
        <v>4.5340011868794736</v>
      </c>
      <c r="V55" s="33">
        <v>4.9494999412796057</v>
      </c>
      <c r="W55" s="33">
        <v>4.5865120045742156</v>
      </c>
      <c r="X55" s="34">
        <v>4.5358697678336473</v>
      </c>
      <c r="Y55" s="34">
        <v>4.7193640038441202</v>
      </c>
      <c r="Z55" s="34">
        <v>4.7193639943781367</v>
      </c>
      <c r="AA55" s="34">
        <v>4.9900066676917056</v>
      </c>
    </row>
    <row r="56" spans="1:27" ht="12.95" customHeight="1">
      <c r="A56" s="20" t="s">
        <v>12</v>
      </c>
      <c r="B56" s="33">
        <v>0.1984416750590062</v>
      </c>
      <c r="C56" s="33">
        <v>0.11861773193257502</v>
      </c>
      <c r="D56" s="33">
        <v>0.1603607785296515</v>
      </c>
      <c r="E56" s="33">
        <v>0.243675787651979</v>
      </c>
      <c r="F56" s="33">
        <v>0.36270859065189409</v>
      </c>
      <c r="G56" s="33">
        <v>1.1245995606249575</v>
      </c>
      <c r="H56" s="33">
        <v>2.0719488355116433</v>
      </c>
      <c r="I56" s="33">
        <v>2.7012749966719189</v>
      </c>
      <c r="J56" s="33">
        <v>3.1985321832360283</v>
      </c>
      <c r="K56" s="33">
        <v>3.5444607623755324</v>
      </c>
      <c r="L56" s="33">
        <v>4.1461655801543706</v>
      </c>
      <c r="M56" s="33">
        <v>4.4685194176417085</v>
      </c>
      <c r="N56" s="33">
        <v>4.9449827660261994</v>
      </c>
      <c r="O56" s="33">
        <v>5.2525261200222859</v>
      </c>
      <c r="P56" s="33">
        <v>5.4658707597144076</v>
      </c>
      <c r="Q56" s="33">
        <v>6.0693023552335621</v>
      </c>
      <c r="R56" s="33">
        <v>5.9065700467411064</v>
      </c>
      <c r="S56" s="33">
        <v>6.0260781458547177</v>
      </c>
      <c r="T56" s="33">
        <v>6.0508763379554935</v>
      </c>
      <c r="U56" s="33">
        <v>6.2730804069468542</v>
      </c>
      <c r="V56" s="33">
        <v>6.0378508730837934</v>
      </c>
      <c r="W56" s="33">
        <v>6.0085896601601512</v>
      </c>
      <c r="X56" s="34">
        <v>6.2080737601079772</v>
      </c>
      <c r="Y56" s="34">
        <v>6.1542465456564166</v>
      </c>
      <c r="Z56" s="34">
        <v>6.1555499051079767</v>
      </c>
      <c r="AA56" s="34">
        <v>6.2559864233488502</v>
      </c>
    </row>
    <row r="57" spans="1:27" s="36" customFormat="1" ht="12.95" customHeight="1">
      <c r="A57" s="36" t="s">
        <v>13</v>
      </c>
      <c r="B57" s="37">
        <v>0.99568690909355462</v>
      </c>
      <c r="C57" s="37">
        <v>1.283119801558855</v>
      </c>
      <c r="D57" s="37">
        <v>1.3175394243428535</v>
      </c>
      <c r="E57" s="37">
        <v>1.3175300616797583</v>
      </c>
      <c r="F57" s="37">
        <v>1.739085229009055</v>
      </c>
      <c r="G57" s="37">
        <v>2.6174439927355126</v>
      </c>
      <c r="H57" s="37">
        <v>3.8715970991048954</v>
      </c>
      <c r="I57" s="37">
        <v>4.6788036590837043</v>
      </c>
      <c r="J57" s="37">
        <v>5.5513337736065358</v>
      </c>
      <c r="K57" s="37">
        <v>5.8916357219558941</v>
      </c>
      <c r="L57" s="37">
        <v>6.7270785585475172</v>
      </c>
      <c r="M57" s="37">
        <v>7.196839891166003</v>
      </c>
      <c r="N57" s="37">
        <v>7.681049809641717</v>
      </c>
      <c r="O57" s="37">
        <v>8.4407244817736942</v>
      </c>
      <c r="P57" s="37">
        <v>8.5749828907972212</v>
      </c>
      <c r="Q57" s="37">
        <v>9.5972146845739399</v>
      </c>
      <c r="R57" s="37">
        <v>9.9316745650480378</v>
      </c>
      <c r="S57" s="37">
        <v>10.413797535367507</v>
      </c>
      <c r="T57" s="37">
        <v>10.680656681248173</v>
      </c>
      <c r="U57" s="37">
        <v>10.423523479785347</v>
      </c>
      <c r="V57" s="37">
        <v>10.537161900967837</v>
      </c>
      <c r="W57" s="37">
        <v>10.595101664734367</v>
      </c>
      <c r="X57" s="38">
        <v>10.743943527941623</v>
      </c>
      <c r="Y57" s="38">
        <v>10.873610549500539</v>
      </c>
      <c r="Z57" s="38">
        <v>10.874913899486115</v>
      </c>
      <c r="AA57" s="38">
        <v>11.245993091040557</v>
      </c>
    </row>
    <row r="58" spans="1:27" ht="12.95" customHeight="1">
      <c r="A58" s="20" t="s">
        <v>14</v>
      </c>
      <c r="B58" s="33">
        <v>1.6456768105714725</v>
      </c>
      <c r="C58" s="33">
        <v>5.9653923903053201</v>
      </c>
      <c r="D58" s="33">
        <v>10.901133944767096</v>
      </c>
      <c r="E58" s="33">
        <v>12.962508689750917</v>
      </c>
      <c r="F58" s="33">
        <v>14.842423002548994</v>
      </c>
      <c r="G58" s="33">
        <v>29.410711406815551</v>
      </c>
      <c r="H58" s="33">
        <v>46.727073622780125</v>
      </c>
      <c r="I58" s="33">
        <v>56.360161124673709</v>
      </c>
      <c r="J58" s="33">
        <v>58.954411185655289</v>
      </c>
      <c r="K58" s="33">
        <v>62.380361901920388</v>
      </c>
      <c r="L58" s="33">
        <v>59.374351411846511</v>
      </c>
      <c r="M58" s="33">
        <v>57.260669032531275</v>
      </c>
      <c r="N58" s="33">
        <v>51.394636058632742</v>
      </c>
      <c r="O58" s="33">
        <v>54.030408754623615</v>
      </c>
      <c r="P58" s="33">
        <v>50.694885170927513</v>
      </c>
      <c r="Q58" s="33">
        <v>48.967766091698486</v>
      </c>
      <c r="R58" s="33">
        <v>48.978602148792518</v>
      </c>
      <c r="S58" s="33">
        <v>45.616644684699018</v>
      </c>
      <c r="T58" s="33">
        <v>43.742694437908739</v>
      </c>
      <c r="U58" s="33">
        <v>42.211868986296658</v>
      </c>
      <c r="V58" s="33">
        <v>43.566993897585569</v>
      </c>
      <c r="W58" s="33">
        <v>42.83901885015009</v>
      </c>
      <c r="X58" s="34">
        <v>41.791831475633337</v>
      </c>
      <c r="Y58" s="34">
        <v>42.526780896776245</v>
      </c>
      <c r="Z58" s="34">
        <v>42.526780859533027</v>
      </c>
      <c r="AA58" s="34">
        <v>39.457788210325603</v>
      </c>
    </row>
    <row r="59" spans="1:27" ht="12.95" customHeight="1">
      <c r="A59" s="20" t="s">
        <v>49</v>
      </c>
      <c r="B59" s="33">
        <v>8.5680829194325003</v>
      </c>
      <c r="C59" s="33">
        <v>9.4882166078837358</v>
      </c>
      <c r="D59" s="33">
        <v>9.3455545404139055</v>
      </c>
      <c r="E59" s="33">
        <v>11.997677675786971</v>
      </c>
      <c r="F59" s="33">
        <v>12.269207464784877</v>
      </c>
      <c r="G59" s="33">
        <v>12.100718904908819</v>
      </c>
      <c r="H59" s="33">
        <v>15.66207427057318</v>
      </c>
      <c r="I59" s="33">
        <v>19.320119206882456</v>
      </c>
      <c r="J59" s="33">
        <v>18.06503950758983</v>
      </c>
      <c r="K59" s="33">
        <v>19.952719606649385</v>
      </c>
      <c r="L59" s="33">
        <v>22.072921809790113</v>
      </c>
      <c r="M59" s="33">
        <v>25.889826676538426</v>
      </c>
      <c r="N59" s="33">
        <v>23.466823769320069</v>
      </c>
      <c r="O59" s="33">
        <v>24.729152673575964</v>
      </c>
      <c r="P59" s="33">
        <v>22.022374230908433</v>
      </c>
      <c r="Q59" s="33">
        <v>18.519155071402416</v>
      </c>
      <c r="R59" s="33">
        <v>20.016597961568422</v>
      </c>
      <c r="S59" s="33">
        <v>18.530664885131401</v>
      </c>
      <c r="T59" s="33">
        <v>21.736772156930048</v>
      </c>
      <c r="U59" s="33">
        <v>18.795120474649092</v>
      </c>
      <c r="V59" s="33">
        <v>17.531871829614229</v>
      </c>
      <c r="W59" s="33">
        <v>15.773769210507471</v>
      </c>
      <c r="X59" s="34">
        <v>17.541330321704088</v>
      </c>
      <c r="Y59" s="34">
        <v>16.853355931687876</v>
      </c>
      <c r="Z59" s="34">
        <v>16.258009179521135</v>
      </c>
      <c r="AA59" s="34">
        <v>14.939085020787909</v>
      </c>
    </row>
    <row r="60" spans="1:27" ht="12.95" customHeight="1">
      <c r="A60" s="20" t="s">
        <v>16</v>
      </c>
      <c r="B60" s="33">
        <v>14.276387195697579</v>
      </c>
      <c r="C60" s="33">
        <v>16.513501494279492</v>
      </c>
      <c r="D60" s="33">
        <v>18.746682328200578</v>
      </c>
      <c r="E60" s="33">
        <v>22.869458206176294</v>
      </c>
      <c r="F60" s="33">
        <v>27.033594899085209</v>
      </c>
      <c r="G60" s="33">
        <v>31.009730229691193</v>
      </c>
      <c r="H60" s="33">
        <v>41.950137355806845</v>
      </c>
      <c r="I60" s="33">
        <v>46.141140159197846</v>
      </c>
      <c r="J60" s="33">
        <v>49.791632710469642</v>
      </c>
      <c r="K60" s="33">
        <v>59.385147580399128</v>
      </c>
      <c r="L60" s="33">
        <v>55.876159363619728</v>
      </c>
      <c r="M60" s="33">
        <v>61.931440185751008</v>
      </c>
      <c r="N60" s="33">
        <v>55.433804286685024</v>
      </c>
      <c r="O60" s="33">
        <v>62.161424956243927</v>
      </c>
      <c r="P60" s="33">
        <v>60.291347020695554</v>
      </c>
      <c r="Q60" s="33">
        <v>62.150203679970708</v>
      </c>
      <c r="R60" s="33">
        <v>65.5530634900026</v>
      </c>
      <c r="S60" s="33">
        <v>61.402874787179712</v>
      </c>
      <c r="T60" s="33">
        <v>58.748330569676853</v>
      </c>
      <c r="U60" s="33">
        <v>55.847610882375044</v>
      </c>
      <c r="V60" s="33">
        <v>55.274778707761975</v>
      </c>
      <c r="W60" s="33">
        <v>55.653989691718351</v>
      </c>
      <c r="X60" s="34">
        <v>51.046592379465288</v>
      </c>
      <c r="Y60" s="34">
        <v>53.030656441128485</v>
      </c>
      <c r="Z60" s="34">
        <v>53.060637172420712</v>
      </c>
      <c r="AA60" s="34">
        <v>47.088296125353594</v>
      </c>
    </row>
    <row r="61" spans="1:27" s="36" customFormat="1" ht="12.95" customHeight="1">
      <c r="A61" s="36" t="s">
        <v>17</v>
      </c>
      <c r="B61" s="37">
        <v>22.844470115130079</v>
      </c>
      <c r="C61" s="37">
        <v>26.001718102163228</v>
      </c>
      <c r="D61" s="37">
        <v>28.092236868614485</v>
      </c>
      <c r="E61" s="37">
        <v>34.867135881963264</v>
      </c>
      <c r="F61" s="37">
        <v>39.302802363870093</v>
      </c>
      <c r="G61" s="37">
        <v>43.11044913460001</v>
      </c>
      <c r="H61" s="37">
        <v>57.612211626380031</v>
      </c>
      <c r="I61" s="37">
        <v>65.461259366080299</v>
      </c>
      <c r="J61" s="37">
        <v>67.856672218059472</v>
      </c>
      <c r="K61" s="37">
        <v>79.337867187048516</v>
      </c>
      <c r="L61" s="37">
        <v>77.949081173409837</v>
      </c>
      <c r="M61" s="37">
        <v>87.821266862289448</v>
      </c>
      <c r="N61" s="37">
        <v>78.900628056005104</v>
      </c>
      <c r="O61" s="37">
        <v>86.890577629819887</v>
      </c>
      <c r="P61" s="37">
        <v>82.313721251603994</v>
      </c>
      <c r="Q61" s="37">
        <v>80.669358751373125</v>
      </c>
      <c r="R61" s="37">
        <v>85.569661451571008</v>
      </c>
      <c r="S61" s="37">
        <v>79.933539672311113</v>
      </c>
      <c r="T61" s="37">
        <v>80.485102726606897</v>
      </c>
      <c r="U61" s="37">
        <v>74.642731357024132</v>
      </c>
      <c r="V61" s="37">
        <v>72.8066505373762</v>
      </c>
      <c r="W61" s="37">
        <v>71.427758902225818</v>
      </c>
      <c r="X61" s="38">
        <v>68.587922701169376</v>
      </c>
      <c r="Y61" s="38">
        <v>69.884012372816358</v>
      </c>
      <c r="Z61" s="38">
        <v>69.318646351941851</v>
      </c>
      <c r="AA61" s="38">
        <v>62.027381146141501</v>
      </c>
    </row>
    <row r="62" spans="1:27" ht="12.95" customHeight="1">
      <c r="A62" s="20" t="s">
        <v>18</v>
      </c>
      <c r="B62" s="33">
        <v>0</v>
      </c>
      <c r="C62" s="33">
        <v>0</v>
      </c>
      <c r="D62" s="33">
        <v>1.416875120360416E-2</v>
      </c>
      <c r="E62" s="33">
        <v>0.11301670989238857</v>
      </c>
      <c r="F62" s="33">
        <v>0.28049402442742849</v>
      </c>
      <c r="G62" s="33">
        <v>0.50875486727629005</v>
      </c>
      <c r="H62" s="33">
        <v>0.82067024762608365</v>
      </c>
      <c r="I62" s="33">
        <v>0.96297334886269059</v>
      </c>
      <c r="J62" s="33">
        <v>1.0759920750823493</v>
      </c>
      <c r="K62" s="33">
        <v>1.1743127989474094</v>
      </c>
      <c r="L62" s="33">
        <v>1.3507727807197352</v>
      </c>
      <c r="M62" s="33">
        <v>1.4524945405369614</v>
      </c>
      <c r="N62" s="33">
        <v>1.5795254473718854</v>
      </c>
      <c r="O62" s="33">
        <v>1.5713294747566713</v>
      </c>
      <c r="P62" s="33">
        <v>1.5639224492481822</v>
      </c>
      <c r="Q62" s="33">
        <v>1.5777694591201548</v>
      </c>
      <c r="R62" s="33">
        <v>1.5998282913528954</v>
      </c>
      <c r="S62" s="33">
        <v>1.6674896281565894</v>
      </c>
      <c r="T62" s="33">
        <v>1.5843446791202087</v>
      </c>
      <c r="U62" s="33">
        <v>1.5585627500944212</v>
      </c>
      <c r="V62" s="33">
        <v>1.5260052922758125</v>
      </c>
      <c r="W62" s="33">
        <v>1.5789609265889453</v>
      </c>
      <c r="X62" s="34">
        <v>1.631153155451738</v>
      </c>
      <c r="Y62" s="34">
        <v>1.601555911894881</v>
      </c>
      <c r="Z62" s="34">
        <v>1.601895092819708</v>
      </c>
      <c r="AA62" s="34">
        <v>1.6331162109352786</v>
      </c>
    </row>
    <row r="63" spans="1:27" ht="12.95" customHeight="1">
      <c r="A63" s="20" t="s">
        <v>19</v>
      </c>
      <c r="B63" s="33">
        <v>2.1560258037159098E-2</v>
      </c>
      <c r="C63" s="33">
        <v>4.5296738470543933E-2</v>
      </c>
      <c r="D63" s="33">
        <v>0.10750293055165519</v>
      </c>
      <c r="E63" s="33">
        <v>0.28877538182910434</v>
      </c>
      <c r="F63" s="33">
        <v>0.5780325922388726</v>
      </c>
      <c r="G63" s="33">
        <v>0.77637458120953751</v>
      </c>
      <c r="H63" s="33">
        <v>1.5933923078718526</v>
      </c>
      <c r="I63" s="33">
        <v>2.944141219290755</v>
      </c>
      <c r="J63" s="33">
        <v>3.0408501256933418</v>
      </c>
      <c r="K63" s="33">
        <v>3.3474244324115103</v>
      </c>
      <c r="L63" s="33">
        <v>3.8176417317159292</v>
      </c>
      <c r="M63" s="33">
        <v>4.03813976792466</v>
      </c>
      <c r="N63" s="33">
        <v>4.3032817023336341</v>
      </c>
      <c r="O63" s="33">
        <v>4.4287051097927064</v>
      </c>
      <c r="P63" s="33">
        <v>4.6385294311190073</v>
      </c>
      <c r="Q63" s="33">
        <v>5.8193643092535439</v>
      </c>
      <c r="R63" s="33">
        <v>6.2945475201246426</v>
      </c>
      <c r="S63" s="33">
        <v>6.765553738622943</v>
      </c>
      <c r="T63" s="33">
        <v>7.5755775407578687</v>
      </c>
      <c r="U63" s="33">
        <v>7.7242018647653472</v>
      </c>
      <c r="V63" s="33">
        <v>8.0330936509223694</v>
      </c>
      <c r="W63" s="33">
        <v>7.8787367442621346</v>
      </c>
      <c r="X63" s="34">
        <v>7.5648213418025003</v>
      </c>
      <c r="Y63" s="34">
        <v>7.2920600416472237</v>
      </c>
      <c r="Z63" s="34">
        <v>7.282209663155303</v>
      </c>
      <c r="AA63" s="34">
        <v>7.37</v>
      </c>
    </row>
    <row r="64" spans="1:27" ht="12.95" customHeight="1">
      <c r="A64" s="20" t="s">
        <v>20</v>
      </c>
      <c r="B64" s="33">
        <v>19.287260341977877</v>
      </c>
      <c r="C64" s="33">
        <v>23.303200854012051</v>
      </c>
      <c r="D64" s="33">
        <v>29.935670842353595</v>
      </c>
      <c r="E64" s="33">
        <v>39.379122879811582</v>
      </c>
      <c r="F64" s="33">
        <v>46.308222102841718</v>
      </c>
      <c r="G64" s="33">
        <v>56.015192327024685</v>
      </c>
      <c r="H64" s="33">
        <v>63.277665922127497</v>
      </c>
      <c r="I64" s="33">
        <v>69.500341581743655</v>
      </c>
      <c r="J64" s="33">
        <v>75.865365453412664</v>
      </c>
      <c r="K64" s="33">
        <v>77.255537288880461</v>
      </c>
      <c r="L64" s="33">
        <v>85.701909043710131</v>
      </c>
      <c r="M64" s="33">
        <v>83.186315424115179</v>
      </c>
      <c r="N64" s="33">
        <v>85.061352647529333</v>
      </c>
      <c r="O64" s="33">
        <v>84.696983250984047</v>
      </c>
      <c r="P64" s="33">
        <v>84.71623071101898</v>
      </c>
      <c r="Q64" s="33">
        <v>77.695772251137726</v>
      </c>
      <c r="R64" s="33">
        <v>81.526971890418068</v>
      </c>
      <c r="S64" s="33">
        <v>81.005113324035889</v>
      </c>
      <c r="T64" s="33">
        <v>76.079093625174607</v>
      </c>
      <c r="U64" s="33">
        <v>72.994957852345408</v>
      </c>
      <c r="V64" s="33">
        <v>74.257937901969285</v>
      </c>
      <c r="W64" s="33">
        <v>69.370045624636958</v>
      </c>
      <c r="X64" s="34">
        <v>67.562747310943166</v>
      </c>
      <c r="Y64" s="34">
        <v>59.622426901269954</v>
      </c>
      <c r="Z64" s="34">
        <v>59.813053252054154</v>
      </c>
      <c r="AA64" s="34">
        <v>53.577277889080925</v>
      </c>
    </row>
    <row r="65" spans="1:27" ht="12.95" customHeight="1">
      <c r="A65" s="20" t="s">
        <v>21</v>
      </c>
      <c r="B65" s="33">
        <v>0</v>
      </c>
      <c r="C65" s="33">
        <v>0</v>
      </c>
      <c r="D65" s="33">
        <v>0</v>
      </c>
      <c r="E65" s="33">
        <v>1.9300300744650711</v>
      </c>
      <c r="F65" s="33">
        <v>3.3063793575798206</v>
      </c>
      <c r="G65" s="33">
        <v>3.9834084131556189</v>
      </c>
      <c r="H65" s="33">
        <v>6.1603874715808278</v>
      </c>
      <c r="I65" s="33">
        <v>9.8504293772785125</v>
      </c>
      <c r="J65" s="33">
        <v>14.426774895538927</v>
      </c>
      <c r="K65" s="33">
        <v>19.150312168629522</v>
      </c>
      <c r="L65" s="33">
        <v>21.011190934340302</v>
      </c>
      <c r="M65" s="33">
        <v>22.805036666342538</v>
      </c>
      <c r="N65" s="33">
        <v>22.82956118526123</v>
      </c>
      <c r="O65" s="33">
        <v>24.531119227172667</v>
      </c>
      <c r="P65" s="33">
        <v>23.271489487710987</v>
      </c>
      <c r="Q65" s="33">
        <v>23.078500974263743</v>
      </c>
      <c r="R65" s="33">
        <v>26.642617177356534</v>
      </c>
      <c r="S65" s="33">
        <v>25.326015477517114</v>
      </c>
      <c r="T65" s="33">
        <v>23.925518191588171</v>
      </c>
      <c r="U65" s="33">
        <v>24.818476659037668</v>
      </c>
      <c r="V65" s="33">
        <v>25.214887340344038</v>
      </c>
      <c r="W65" s="33">
        <v>25.087452574555471</v>
      </c>
      <c r="X65" s="34">
        <v>24.904910458366125</v>
      </c>
      <c r="Y65" s="34">
        <v>24.734154991048442</v>
      </c>
      <c r="Z65" s="34">
        <v>24.734155007187166</v>
      </c>
      <c r="AA65" s="34">
        <v>24.562522546684033</v>
      </c>
    </row>
    <row r="66" spans="1:27" ht="12.95" customHeight="1">
      <c r="A66" s="20" t="s">
        <v>22</v>
      </c>
      <c r="B66" s="33">
        <v>6.0059184614494547E-2</v>
      </c>
      <c r="C66" s="33">
        <v>6.3954437504465236E-2</v>
      </c>
      <c r="D66" s="33">
        <v>7.9032539983601907E-2</v>
      </c>
      <c r="E66" s="33">
        <v>0.11265207277195469</v>
      </c>
      <c r="F66" s="33">
        <v>0.15758328958598941</v>
      </c>
      <c r="G66" s="33">
        <v>0.23924528800866204</v>
      </c>
      <c r="H66" s="33">
        <v>0.25305858112686225</v>
      </c>
      <c r="I66" s="33">
        <v>0.28454577558121624</v>
      </c>
      <c r="J66" s="33">
        <v>0.3276061903781507</v>
      </c>
      <c r="K66" s="33">
        <v>0.31755102685369235</v>
      </c>
      <c r="L66" s="33">
        <v>0.33915993236651404</v>
      </c>
      <c r="M66" s="33">
        <v>0.32111783516883263</v>
      </c>
      <c r="N66" s="33">
        <v>0.29183759905213141</v>
      </c>
      <c r="O66" s="33">
        <v>0.3165333506752509</v>
      </c>
      <c r="P66" s="33">
        <v>0.34319547264172673</v>
      </c>
      <c r="Q66" s="33">
        <v>0.39488691348014854</v>
      </c>
      <c r="R66" s="33">
        <v>0.35960075305115552</v>
      </c>
      <c r="S66" s="33">
        <v>0.32592689467032443</v>
      </c>
      <c r="T66" s="33">
        <v>0.33036062318147696</v>
      </c>
      <c r="U66" s="33">
        <v>0.29323246395306024</v>
      </c>
      <c r="V66" s="33">
        <v>0.28516249617172107</v>
      </c>
      <c r="W66" s="33">
        <v>0.29944252920661518</v>
      </c>
      <c r="X66" s="34">
        <v>0.30729849525130232</v>
      </c>
      <c r="Y66" s="34">
        <v>0.26175570406976773</v>
      </c>
      <c r="Z66" s="34">
        <v>0.26175570406976773</v>
      </c>
      <c r="AA66" s="34">
        <v>0.23156643825592746</v>
      </c>
    </row>
    <row r="67" spans="1:27" ht="12.95" customHeight="1">
      <c r="A67" s="20" t="s">
        <v>23</v>
      </c>
      <c r="B67" s="33">
        <v>0</v>
      </c>
      <c r="C67" s="33">
        <v>0</v>
      </c>
      <c r="D67" s="33">
        <v>0</v>
      </c>
      <c r="E67" s="33">
        <v>6.1626912299232235E-2</v>
      </c>
      <c r="F67" s="33">
        <v>0.44535051188218677</v>
      </c>
      <c r="G67" s="33">
        <v>0.46611897641448741</v>
      </c>
      <c r="H67" s="33">
        <v>0.6034606694898943</v>
      </c>
      <c r="I67" s="33">
        <v>0.79098521150987899</v>
      </c>
      <c r="J67" s="33">
        <v>1.0103019215854683</v>
      </c>
      <c r="K67" s="33">
        <v>0.87294609102112841</v>
      </c>
      <c r="L67" s="33">
        <v>0.89921194163991613</v>
      </c>
      <c r="M67" s="33">
        <v>1.1356542090446036</v>
      </c>
      <c r="N67" s="33">
        <v>1.0275020511886255</v>
      </c>
      <c r="O67" s="33">
        <v>1.4330922177979373</v>
      </c>
      <c r="P67" s="33">
        <v>1.4533629454150627</v>
      </c>
      <c r="Q67" s="33">
        <v>1.485461565622221</v>
      </c>
      <c r="R67" s="33">
        <v>1.7635252207218903</v>
      </c>
      <c r="S67" s="33">
        <v>1.6849265978372578</v>
      </c>
      <c r="T67" s="33">
        <v>1.6796019758850911</v>
      </c>
      <c r="U67" s="33">
        <v>1.6589130373425587</v>
      </c>
      <c r="V67" s="33">
        <v>1.7620782693108625</v>
      </c>
      <c r="W67" s="33">
        <v>1.6781718304964117</v>
      </c>
      <c r="X67" s="34">
        <v>1.5778255277695667</v>
      </c>
      <c r="Y67" s="34">
        <v>1.630621494579483</v>
      </c>
      <c r="Z67" s="34">
        <v>1.6306215310467964</v>
      </c>
      <c r="AA67" s="34">
        <v>1.5334795561891037</v>
      </c>
    </row>
    <row r="68" spans="1:27" ht="12.95" customHeight="1">
      <c r="A68" s="20" t="s">
        <v>24</v>
      </c>
      <c r="B68" s="33">
        <v>0</v>
      </c>
      <c r="C68" s="33">
        <v>0</v>
      </c>
      <c r="D68" s="33">
        <v>0</v>
      </c>
      <c r="E68" s="33">
        <v>0</v>
      </c>
      <c r="F68" s="33">
        <v>5.1339910144911273E-2</v>
      </c>
      <c r="G68" s="33">
        <v>3.2030403301805628E-2</v>
      </c>
      <c r="H68" s="33">
        <v>0.11799863405307709</v>
      </c>
      <c r="I68" s="33">
        <v>0.22441389077719168</v>
      </c>
      <c r="J68" s="33">
        <v>0.5010592986727328</v>
      </c>
      <c r="K68" s="33">
        <v>0.80091732083986833</v>
      </c>
      <c r="L68" s="33">
        <v>1.3554550217059691</v>
      </c>
      <c r="M68" s="33">
        <v>2.7708338163302035</v>
      </c>
      <c r="N68" s="33">
        <v>3.2904158959472238</v>
      </c>
      <c r="O68" s="33">
        <v>6.5838398149577682</v>
      </c>
      <c r="P68" s="33">
        <v>6.8237051294706017</v>
      </c>
      <c r="Q68" s="33">
        <v>7.2156361157608409</v>
      </c>
      <c r="R68" s="33">
        <v>8.6679229420929627</v>
      </c>
      <c r="S68" s="33">
        <v>8.6964879478205148</v>
      </c>
      <c r="T68" s="33">
        <v>9.6658028340768034</v>
      </c>
      <c r="U68" s="33">
        <v>9.7292084942880823</v>
      </c>
      <c r="V68" s="33">
        <v>10.897427317811319</v>
      </c>
      <c r="W68" s="40">
        <v>10.507092839249504</v>
      </c>
      <c r="X68" s="34">
        <v>10.647446263710465</v>
      </c>
      <c r="Y68" s="34">
        <v>10.269441927510119</v>
      </c>
      <c r="Z68" s="34">
        <v>10.269441780244243</v>
      </c>
      <c r="AA68" s="34">
        <v>9.9789515148960977</v>
      </c>
    </row>
    <row r="69" spans="1:27" ht="12.95" customHeight="1">
      <c r="A69" s="20" t="s">
        <v>50</v>
      </c>
      <c r="B69" s="33">
        <v>0</v>
      </c>
      <c r="C69" s="33">
        <v>0</v>
      </c>
      <c r="D69" s="33">
        <v>0</v>
      </c>
      <c r="E69" s="33">
        <v>0</v>
      </c>
      <c r="F69" s="33">
        <v>0.45767000200838148</v>
      </c>
      <c r="G69" s="33">
        <v>0.73977056139748321</v>
      </c>
      <c r="H69" s="33">
        <v>1.0364169635859117</v>
      </c>
      <c r="I69" s="33">
        <v>1.7858185450962984</v>
      </c>
      <c r="J69" s="33">
        <v>2.4087675756462144</v>
      </c>
      <c r="K69" s="33">
        <v>2.9444367726649006</v>
      </c>
      <c r="L69" s="33">
        <v>3.4494167792189265</v>
      </c>
      <c r="M69" s="33">
        <v>3.6377808685871011</v>
      </c>
      <c r="N69" s="33">
        <v>3.8055777370568999</v>
      </c>
      <c r="O69" s="33">
        <v>3.6332631217338078</v>
      </c>
      <c r="P69" s="33">
        <v>4.4654877767907086</v>
      </c>
      <c r="Q69" s="33">
        <v>4.6680330334257469</v>
      </c>
      <c r="R69" s="33">
        <v>4.9154971111399632</v>
      </c>
      <c r="S69" s="33">
        <v>5.2203458048854889</v>
      </c>
      <c r="T69" s="33">
        <v>5.4361865667261089</v>
      </c>
      <c r="U69" s="33">
        <v>5.189635587138504</v>
      </c>
      <c r="V69" s="33">
        <v>5.1072587318220721</v>
      </c>
      <c r="W69" s="40">
        <v>5.3959199035892205</v>
      </c>
      <c r="X69" s="34">
        <v>6.2991511854000457</v>
      </c>
      <c r="Y69" s="34">
        <v>6.2256729266819226</v>
      </c>
      <c r="Z69" s="34">
        <v>6.2256729266819226</v>
      </c>
      <c r="AA69" s="34">
        <v>6.63</v>
      </c>
    </row>
    <row r="70" spans="1:27" ht="12.95" customHeight="1">
      <c r="A70" s="20" t="s">
        <v>26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6.7926422637696628E-4</v>
      </c>
      <c r="K70" s="33">
        <v>3.185020475251623E-3</v>
      </c>
      <c r="L70" s="33">
        <v>5.7862493200403636E-4</v>
      </c>
      <c r="M70" s="33">
        <v>2.5999269792127597E-3</v>
      </c>
      <c r="N70" s="33">
        <v>2.8731600804784022E-3</v>
      </c>
      <c r="O70" s="33">
        <v>4.6384665243901328E-3</v>
      </c>
      <c r="P70" s="33">
        <v>4.4327641233178694E-3</v>
      </c>
      <c r="Q70" s="33">
        <v>8.8934260082648951E-3</v>
      </c>
      <c r="R70" s="33">
        <v>3.3044988314723449E-3</v>
      </c>
      <c r="S70" s="33">
        <v>5.6061667834618077E-3</v>
      </c>
      <c r="T70" s="33">
        <v>5.5041736357888367E-3</v>
      </c>
      <c r="U70" s="33">
        <v>6.0775646231795771E-3</v>
      </c>
      <c r="V70" s="33">
        <v>6.3206558579950601E-3</v>
      </c>
      <c r="W70" s="40">
        <v>5.3956065152802653E-3</v>
      </c>
      <c r="X70" s="34">
        <v>5.1701021962483069E-3</v>
      </c>
      <c r="Y70" s="34">
        <v>4.4884279903235919E-3</v>
      </c>
      <c r="Z70" s="34">
        <v>4.4884279903235919E-3</v>
      </c>
      <c r="AA70" s="34">
        <v>1.1837422064637955E-3</v>
      </c>
    </row>
    <row r="71" spans="1:27" ht="12.95" customHeight="1">
      <c r="A71" s="20" t="s">
        <v>27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1.7053988798246482E-2</v>
      </c>
      <c r="P71" s="33">
        <v>0.15272496956536044</v>
      </c>
      <c r="Q71" s="33">
        <v>0.39258660485431812</v>
      </c>
      <c r="R71" s="33">
        <v>0.53427307842118932</v>
      </c>
      <c r="S71" s="33">
        <v>0.52730952795489427</v>
      </c>
      <c r="T71" s="33">
        <v>0</v>
      </c>
      <c r="U71" s="33">
        <v>0</v>
      </c>
      <c r="V71" s="33">
        <v>0</v>
      </c>
      <c r="W71" s="40">
        <v>0</v>
      </c>
      <c r="X71" s="34">
        <v>0</v>
      </c>
      <c r="Y71" s="34">
        <v>0</v>
      </c>
      <c r="Z71" s="34">
        <v>0</v>
      </c>
      <c r="AA71" s="34">
        <v>0</v>
      </c>
    </row>
    <row r="72" spans="1:27" ht="12.95" customHeight="1">
      <c r="A72" s="20" t="s">
        <v>28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5.9138915173786424E-4</v>
      </c>
      <c r="K72" s="33">
        <v>3.6927018865185891E-3</v>
      </c>
      <c r="L72" s="33">
        <v>7.1236497705172847E-3</v>
      </c>
      <c r="M72" s="33">
        <v>2.216476111544673E-3</v>
      </c>
      <c r="N72" s="33">
        <v>2.0239280960315316E-3</v>
      </c>
      <c r="O72" s="33">
        <v>3.8329278336287913E-3</v>
      </c>
      <c r="P72" s="33">
        <v>4.3182640739643993E-3</v>
      </c>
      <c r="Q72" s="33">
        <v>2.877183920071141E-3</v>
      </c>
      <c r="R72" s="33">
        <v>4.7697026746299663E-3</v>
      </c>
      <c r="S72" s="33">
        <v>5.1271751719352788E-3</v>
      </c>
      <c r="T72" s="33">
        <v>4.8296676430502131E-3</v>
      </c>
      <c r="U72" s="33">
        <v>4.3601678104879336E-3</v>
      </c>
      <c r="V72" s="33">
        <v>4.879097242615653E-3</v>
      </c>
      <c r="W72" s="33">
        <v>4.3029781761082467E-3</v>
      </c>
      <c r="X72" s="34">
        <v>4.2265242278345366E-3</v>
      </c>
      <c r="Y72" s="34">
        <v>3.9845583428135415E-3</v>
      </c>
      <c r="Z72" s="34">
        <v>3.9845148923973719E-3</v>
      </c>
      <c r="AA72" s="34">
        <v>3.8723663142632907E-3</v>
      </c>
    </row>
    <row r="73" spans="1:27" ht="12.95" customHeight="1">
      <c r="A73" s="20" t="s">
        <v>29</v>
      </c>
      <c r="B73" s="33">
        <v>0.21264386929637033</v>
      </c>
      <c r="C73" s="33">
        <v>0.26272208403238373</v>
      </c>
      <c r="D73" s="33">
        <v>0.62754809200307438</v>
      </c>
      <c r="E73" s="33">
        <v>1.0024765150851349</v>
      </c>
      <c r="F73" s="33">
        <v>1.1601083913782786</v>
      </c>
      <c r="G73" s="33">
        <v>1.3752465106233724</v>
      </c>
      <c r="H73" s="33">
        <v>1.6310619814484246</v>
      </c>
      <c r="I73" s="33">
        <v>1.8842716159490751</v>
      </c>
      <c r="J73" s="33">
        <v>2.1528573455902791</v>
      </c>
      <c r="K73" s="33">
        <v>2.2952470301813404</v>
      </c>
      <c r="L73" s="33">
        <v>2.4321976647059387</v>
      </c>
      <c r="M73" s="33">
        <v>2.6285587000898833</v>
      </c>
      <c r="N73" s="33">
        <v>2.5871859886197264</v>
      </c>
      <c r="O73" s="33">
        <v>2.6356754354219589</v>
      </c>
      <c r="P73" s="33">
        <v>2.7445834567170069</v>
      </c>
      <c r="Q73" s="33">
        <v>2.7308808913532459</v>
      </c>
      <c r="R73" s="33">
        <v>2.9102035185666062</v>
      </c>
      <c r="S73" s="33">
        <v>2.8815312334259482</v>
      </c>
      <c r="T73" s="33">
        <v>3.3298062390764658</v>
      </c>
      <c r="U73" s="33">
        <v>3.2997433814974002</v>
      </c>
      <c r="V73" s="33">
        <v>3.371811584903551</v>
      </c>
      <c r="W73" s="33">
        <v>3.3868656452610439</v>
      </c>
      <c r="X73" s="34">
        <v>3.4332665440072505</v>
      </c>
      <c r="Y73" s="34">
        <v>3.2869977578033458</v>
      </c>
      <c r="Z73" s="34">
        <v>3.289888162508281</v>
      </c>
      <c r="AA73" s="34">
        <v>3.2903962881556774</v>
      </c>
    </row>
    <row r="74" spans="1:27" ht="12.95" customHeight="1">
      <c r="A74" s="20" t="s">
        <v>30</v>
      </c>
      <c r="B74" s="33"/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6.4423888571153846E-6</v>
      </c>
      <c r="T74" s="33">
        <v>6.5579193033634287E-4</v>
      </c>
      <c r="U74" s="33">
        <v>9.5803818135748401E-3</v>
      </c>
      <c r="V74" s="33">
        <v>0</v>
      </c>
      <c r="W74" s="33">
        <v>0</v>
      </c>
      <c r="X74" s="34">
        <v>0</v>
      </c>
      <c r="Y74" s="34">
        <v>0</v>
      </c>
      <c r="Z74" s="34">
        <v>0</v>
      </c>
      <c r="AA74" s="34">
        <v>0</v>
      </c>
    </row>
    <row r="75" spans="1:27" s="9" customFormat="1" ht="12.95" customHeight="1">
      <c r="A75" s="16" t="s">
        <v>31</v>
      </c>
      <c r="B75" s="41">
        <v>74.208700249189263</v>
      </c>
      <c r="C75" s="41">
        <v>93.168120679937729</v>
      </c>
      <c r="D75" s="41">
        <v>115.94873843471086</v>
      </c>
      <c r="E75" s="41">
        <v>145.36020837332296</v>
      </c>
      <c r="F75" s="41">
        <v>166.17381419189348</v>
      </c>
      <c r="G75" s="41">
        <v>211.06541760039656</v>
      </c>
      <c r="H75" s="41">
        <v>269.48468493747527</v>
      </c>
      <c r="I75" s="41">
        <v>314.70394311369017</v>
      </c>
      <c r="J75" s="41">
        <v>342.26636786896717</v>
      </c>
      <c r="K75" s="41">
        <v>368.32470212775968</v>
      </c>
      <c r="L75" s="41">
        <v>377.78608557722106</v>
      </c>
      <c r="M75" s="41">
        <v>386.2192443299225</v>
      </c>
      <c r="N75" s="41">
        <v>374.87082381985169</v>
      </c>
      <c r="O75" s="41">
        <v>395.42929668761093</v>
      </c>
      <c r="P75" s="41">
        <v>388.21445398611525</v>
      </c>
      <c r="Q75" s="41">
        <v>383.48569630433644</v>
      </c>
      <c r="R75" s="41">
        <v>399.46439398857439</v>
      </c>
      <c r="S75" s="42">
        <v>390.15273422230791</v>
      </c>
      <c r="T75" s="41">
        <v>382.2702177853011</v>
      </c>
      <c r="U75" s="41">
        <v>371.59636563032689</v>
      </c>
      <c r="V75" s="41">
        <v>374.20351658422254</v>
      </c>
      <c r="W75" s="41">
        <v>363.53909259276952</v>
      </c>
      <c r="X75" s="43">
        <v>354.55551708831672</v>
      </c>
      <c r="Y75" s="43">
        <v>345.75537858056128</v>
      </c>
      <c r="Z75" s="43">
        <v>345.37616786161044</v>
      </c>
      <c r="AA75" s="43">
        <v>326.36</v>
      </c>
    </row>
    <row r="76" spans="1:27" s="2" customFormat="1" ht="12.95" customHeight="1">
      <c r="A76" s="2" t="s">
        <v>32</v>
      </c>
      <c r="B76" s="40">
        <v>45.876924305427806</v>
      </c>
      <c r="C76" s="40">
        <v>53.773588786846616</v>
      </c>
      <c r="D76" s="40">
        <v>63.494784524498115</v>
      </c>
      <c r="E76" s="40">
        <v>59.833930379028267</v>
      </c>
      <c r="F76" s="40">
        <v>52.61048249281464</v>
      </c>
      <c r="G76" s="40">
        <v>52.573600235843259</v>
      </c>
      <c r="H76" s="40">
        <v>54.51985697135266</v>
      </c>
      <c r="I76" s="40">
        <v>57.120870838570106</v>
      </c>
      <c r="J76" s="40">
        <v>50.223670851618898</v>
      </c>
      <c r="K76" s="40">
        <v>48.127879269261321</v>
      </c>
      <c r="L76" s="40">
        <v>45.70895969565936</v>
      </c>
      <c r="M76" s="40">
        <v>40.519514046494123</v>
      </c>
      <c r="N76" s="40">
        <v>36.281531124210943</v>
      </c>
      <c r="O76" s="40">
        <v>35.675046883576329</v>
      </c>
      <c r="P76" s="40">
        <v>35.85235728621722</v>
      </c>
      <c r="Q76" s="40">
        <v>34.000265143589473</v>
      </c>
      <c r="R76" s="40">
        <v>34.170902363022591</v>
      </c>
      <c r="S76" s="40">
        <v>32.300078419978362</v>
      </c>
      <c r="T76" s="40">
        <v>31.471972012719803</v>
      </c>
      <c r="U76" s="40">
        <v>30.088771386592985</v>
      </c>
      <c r="V76" s="40">
        <v>29.334443803226854</v>
      </c>
      <c r="W76" s="40">
        <v>29.171907433241632</v>
      </c>
      <c r="X76" s="35">
        <v>29.85592239855055</v>
      </c>
      <c r="Y76" s="35">
        <v>27.186288538385416</v>
      </c>
      <c r="Z76" s="35">
        <v>27.186288531712673</v>
      </c>
      <c r="AA76" s="35">
        <v>22.186823163220126</v>
      </c>
    </row>
    <row r="77" spans="1:27" ht="12.95" customHeight="1">
      <c r="A77" s="2" t="s">
        <v>33</v>
      </c>
      <c r="B77" s="40">
        <v>285.34461786880649</v>
      </c>
      <c r="C77" s="40">
        <v>276.22809635453785</v>
      </c>
      <c r="D77" s="40">
        <v>267.96165039228515</v>
      </c>
      <c r="E77" s="40">
        <v>267.83944255354402</v>
      </c>
      <c r="F77" s="40">
        <v>254.83062388899177</v>
      </c>
      <c r="G77" s="40">
        <v>215.31857792888866</v>
      </c>
      <c r="H77" s="40">
        <v>190.43259468011371</v>
      </c>
      <c r="I77" s="40">
        <v>153.09832610604067</v>
      </c>
      <c r="J77" s="40">
        <v>141.37869174215027</v>
      </c>
      <c r="K77" s="40">
        <v>136.47702884409912</v>
      </c>
      <c r="L77" s="40">
        <v>126.33752283902591</v>
      </c>
      <c r="M77" s="40">
        <v>122.79613790421</v>
      </c>
      <c r="N77" s="40">
        <v>118.37430668494673</v>
      </c>
      <c r="O77" s="40">
        <v>117.70921509455066</v>
      </c>
      <c r="P77" s="40">
        <v>115.54510133912414</v>
      </c>
      <c r="Q77" s="40">
        <v>115.24694349270283</v>
      </c>
      <c r="R77" s="40">
        <v>116.57129317060502</v>
      </c>
      <c r="S77" s="40">
        <v>115.30549324781276</v>
      </c>
      <c r="T77" s="40">
        <v>113.37879837485164</v>
      </c>
      <c r="U77" s="40">
        <v>114.09295412230735</v>
      </c>
      <c r="V77" s="40">
        <v>114.91231182385114</v>
      </c>
      <c r="W77" s="40">
        <v>114.01831190566887</v>
      </c>
      <c r="X77" s="35">
        <v>112.15553013659854</v>
      </c>
      <c r="Y77" s="35">
        <v>112.61733536502055</v>
      </c>
      <c r="Z77" s="35">
        <v>112.61789708807169</v>
      </c>
      <c r="AA77" s="35">
        <v>112.43051937558685</v>
      </c>
    </row>
    <row r="78" spans="1:27" ht="12.95" customHeight="1">
      <c r="A78" s="2" t="s">
        <v>34</v>
      </c>
      <c r="B78" s="40">
        <v>0</v>
      </c>
      <c r="C78" s="40">
        <v>0</v>
      </c>
      <c r="D78" s="40">
        <v>2.315590740038262</v>
      </c>
      <c r="E78" s="40">
        <v>6.9806396270370836</v>
      </c>
      <c r="F78" s="40">
        <v>17.58174240101409</v>
      </c>
      <c r="G78" s="40">
        <v>12.522231261674978</v>
      </c>
      <c r="H78" s="40">
        <v>12.76761193711773</v>
      </c>
      <c r="I78" s="40">
        <v>5.7480211627142221</v>
      </c>
      <c r="J78" s="40">
        <v>10.327648612827977</v>
      </c>
      <c r="K78" s="40">
        <v>6.6383181532895472</v>
      </c>
      <c r="L78" s="40">
        <v>8.2539398313783821</v>
      </c>
      <c r="M78" s="40">
        <v>5.8695603224589963</v>
      </c>
      <c r="N78" s="40">
        <v>5.01530761845365</v>
      </c>
      <c r="O78" s="40">
        <v>5.4121248796780357</v>
      </c>
      <c r="P78" s="40">
        <v>5.1633379396571577</v>
      </c>
      <c r="Q78" s="40">
        <v>4.167524650834336</v>
      </c>
      <c r="R78" s="40">
        <v>4.6960799143079717</v>
      </c>
      <c r="S78" s="40">
        <v>5.0013280984628947</v>
      </c>
      <c r="T78" s="40">
        <v>4.3550265571739395</v>
      </c>
      <c r="U78" s="40">
        <v>5.4192902779579235</v>
      </c>
      <c r="V78" s="40">
        <v>5.6112684062471212</v>
      </c>
      <c r="W78" s="40">
        <v>6.2419812158181491</v>
      </c>
      <c r="X78" s="35">
        <v>5.8941341084950878</v>
      </c>
      <c r="Y78" s="35">
        <v>5.8977183410569038</v>
      </c>
      <c r="Z78" s="35">
        <v>5.9358153712675126</v>
      </c>
      <c r="AA78" s="35">
        <v>6.7339882092758598</v>
      </c>
    </row>
    <row r="79" spans="1:27" s="9" customFormat="1" ht="12.95" customHeight="1">
      <c r="A79" s="16" t="s">
        <v>35</v>
      </c>
      <c r="B79" s="41">
        <v>331.22154217423434</v>
      </c>
      <c r="C79" s="41">
        <v>330.00168514138454</v>
      </c>
      <c r="D79" s="41">
        <v>333.77202565682154</v>
      </c>
      <c r="E79" s="41">
        <v>334.65401255960938</v>
      </c>
      <c r="F79" s="41">
        <v>325.02284878282052</v>
      </c>
      <c r="G79" s="41">
        <v>280.41440942640691</v>
      </c>
      <c r="H79" s="41">
        <v>257.72006358858408</v>
      </c>
      <c r="I79" s="41">
        <v>215.96721810732495</v>
      </c>
      <c r="J79" s="41">
        <v>201.93001120659716</v>
      </c>
      <c r="K79" s="41">
        <v>191.24322626664997</v>
      </c>
      <c r="L79" s="41">
        <v>180.30042236606369</v>
      </c>
      <c r="M79" s="41">
        <v>169.18521227316313</v>
      </c>
      <c r="N79" s="41">
        <v>159.67114542761135</v>
      </c>
      <c r="O79" s="41">
        <v>158.79638685780503</v>
      </c>
      <c r="P79" s="41">
        <v>156.56079656499853</v>
      </c>
      <c r="Q79" s="41">
        <v>153.41473328712667</v>
      </c>
      <c r="R79" s="41">
        <v>155.43827544793561</v>
      </c>
      <c r="S79" s="41">
        <v>152.60689976625406</v>
      </c>
      <c r="T79" s="41">
        <v>149.20579694474537</v>
      </c>
      <c r="U79" s="41">
        <v>149.60101578685823</v>
      </c>
      <c r="V79" s="41">
        <v>149.85802403332511</v>
      </c>
      <c r="W79" s="41">
        <v>149.43220055472864</v>
      </c>
      <c r="X79" s="43">
        <v>147.90558664364417</v>
      </c>
      <c r="Y79" s="43">
        <v>145.70134224446286</v>
      </c>
      <c r="Z79" s="43">
        <v>145.74000099105189</v>
      </c>
      <c r="AA79" s="43">
        <v>141.35133074808286</v>
      </c>
    </row>
    <row r="80" spans="1:27" s="25" customFormat="1" ht="12.95" customHeight="1">
      <c r="A80" s="93" t="s">
        <v>36</v>
      </c>
      <c r="B80" s="94">
        <v>405.43024242342358</v>
      </c>
      <c r="C80" s="94">
        <v>423.1698058213222</v>
      </c>
      <c r="D80" s="94">
        <v>449.72076409153243</v>
      </c>
      <c r="E80" s="94">
        <v>480.01422093293235</v>
      </c>
      <c r="F80" s="94">
        <v>491.19666297471406</v>
      </c>
      <c r="G80" s="94">
        <v>491.47982702680349</v>
      </c>
      <c r="H80" s="94">
        <v>527.20474852605946</v>
      </c>
      <c r="I80" s="94">
        <v>530.67116122101515</v>
      </c>
      <c r="J80" s="94">
        <v>544.19637907556432</v>
      </c>
      <c r="K80" s="94">
        <v>559.56792839440971</v>
      </c>
      <c r="L80" s="94">
        <v>558.0865079432848</v>
      </c>
      <c r="M80" s="94">
        <v>555.40445660308569</v>
      </c>
      <c r="N80" s="94">
        <v>534.54196924746304</v>
      </c>
      <c r="O80" s="94">
        <v>554.22568354541602</v>
      </c>
      <c r="P80" s="94">
        <v>544.7752505511138</v>
      </c>
      <c r="Q80" s="94">
        <v>536.90042959146308</v>
      </c>
      <c r="R80" s="94">
        <v>554.90266943651</v>
      </c>
      <c r="S80" s="94">
        <v>542.75963398856197</v>
      </c>
      <c r="T80" s="94">
        <v>531.47601473004647</v>
      </c>
      <c r="U80" s="94">
        <v>521.19738141718506</v>
      </c>
      <c r="V80" s="94">
        <v>524.06154061754762</v>
      </c>
      <c r="W80" s="94">
        <v>512.97129314749827</v>
      </c>
      <c r="X80" s="95">
        <v>502.46110373196086</v>
      </c>
      <c r="Y80" s="95">
        <v>491.45672082502409</v>
      </c>
      <c r="Z80" s="95">
        <v>491.11616885266221</v>
      </c>
      <c r="AA80" s="95">
        <v>467.71</v>
      </c>
    </row>
    <row r="81" spans="27:27" ht="12.95" customHeight="1">
      <c r="AA81" s="8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R196" sqref="R196"/>
    </sheetView>
  </sheetViews>
  <sheetFormatPr defaultRowHeight="12.95" customHeight="1"/>
  <cols>
    <col min="1" max="1" width="24.28515625" style="19" customWidth="1"/>
    <col min="2" max="10" width="9.7109375" style="19" customWidth="1"/>
    <col min="11" max="11" width="9.7109375" style="68" customWidth="1"/>
    <col min="12" max="17" width="9.7109375" style="19" customWidth="1"/>
    <col min="18" max="18" width="9.7109375" customWidth="1"/>
    <col min="23" max="241" width="9.140625" style="19"/>
    <col min="242" max="242" width="24.28515625" style="19" customWidth="1"/>
    <col min="243" max="253" width="6.42578125" style="19" customWidth="1"/>
    <col min="254" max="254" width="8.28515625" style="19" customWidth="1"/>
    <col min="255" max="255" width="2.5703125" style="19" customWidth="1"/>
    <col min="256" max="497" width="9.140625" style="19"/>
    <col min="498" max="498" width="24.28515625" style="19" customWidth="1"/>
    <col min="499" max="509" width="6.42578125" style="19" customWidth="1"/>
    <col min="510" max="510" width="8.28515625" style="19" customWidth="1"/>
    <col min="511" max="511" width="2.5703125" style="19" customWidth="1"/>
    <col min="512" max="753" width="9.140625" style="19"/>
    <col min="754" max="754" width="24.28515625" style="19" customWidth="1"/>
    <col min="755" max="765" width="6.42578125" style="19" customWidth="1"/>
    <col min="766" max="766" width="8.28515625" style="19" customWidth="1"/>
    <col min="767" max="767" width="2.5703125" style="19" customWidth="1"/>
    <col min="768" max="1009" width="9.140625" style="19"/>
    <col min="1010" max="1010" width="24.28515625" style="19" customWidth="1"/>
    <col min="1011" max="1021" width="6.42578125" style="19" customWidth="1"/>
    <col min="1022" max="1022" width="8.28515625" style="19" customWidth="1"/>
    <col min="1023" max="1023" width="2.5703125" style="19" customWidth="1"/>
    <col min="1024" max="1265" width="9.140625" style="19"/>
    <col min="1266" max="1266" width="24.28515625" style="19" customWidth="1"/>
    <col min="1267" max="1277" width="6.42578125" style="19" customWidth="1"/>
    <col min="1278" max="1278" width="8.28515625" style="19" customWidth="1"/>
    <col min="1279" max="1279" width="2.5703125" style="19" customWidth="1"/>
    <col min="1280" max="1521" width="9.140625" style="19"/>
    <col min="1522" max="1522" width="24.28515625" style="19" customWidth="1"/>
    <col min="1523" max="1533" width="6.42578125" style="19" customWidth="1"/>
    <col min="1534" max="1534" width="8.28515625" style="19" customWidth="1"/>
    <col min="1535" max="1535" width="2.5703125" style="19" customWidth="1"/>
    <col min="1536" max="1777" width="9.140625" style="19"/>
    <col min="1778" max="1778" width="24.28515625" style="19" customWidth="1"/>
    <col min="1779" max="1789" width="6.42578125" style="19" customWidth="1"/>
    <col min="1790" max="1790" width="8.28515625" style="19" customWidth="1"/>
    <col min="1791" max="1791" width="2.5703125" style="19" customWidth="1"/>
    <col min="1792" max="2033" width="9.140625" style="19"/>
    <col min="2034" max="2034" width="24.28515625" style="19" customWidth="1"/>
    <col min="2035" max="2045" width="6.42578125" style="19" customWidth="1"/>
    <col min="2046" max="2046" width="8.28515625" style="19" customWidth="1"/>
    <col min="2047" max="2047" width="2.5703125" style="19" customWidth="1"/>
    <col min="2048" max="2289" width="9.140625" style="19"/>
    <col min="2290" max="2290" width="24.28515625" style="19" customWidth="1"/>
    <col min="2291" max="2301" width="6.42578125" style="19" customWidth="1"/>
    <col min="2302" max="2302" width="8.28515625" style="19" customWidth="1"/>
    <col min="2303" max="2303" width="2.5703125" style="19" customWidth="1"/>
    <col min="2304" max="2545" width="9.140625" style="19"/>
    <col min="2546" max="2546" width="24.28515625" style="19" customWidth="1"/>
    <col min="2547" max="2557" width="6.42578125" style="19" customWidth="1"/>
    <col min="2558" max="2558" width="8.28515625" style="19" customWidth="1"/>
    <col min="2559" max="2559" width="2.5703125" style="19" customWidth="1"/>
    <col min="2560" max="2801" width="9.140625" style="19"/>
    <col min="2802" max="2802" width="24.28515625" style="19" customWidth="1"/>
    <col min="2803" max="2813" width="6.42578125" style="19" customWidth="1"/>
    <col min="2814" max="2814" width="8.28515625" style="19" customWidth="1"/>
    <col min="2815" max="2815" width="2.5703125" style="19" customWidth="1"/>
    <col min="2816" max="3057" width="9.140625" style="19"/>
    <col min="3058" max="3058" width="24.28515625" style="19" customWidth="1"/>
    <col min="3059" max="3069" width="6.42578125" style="19" customWidth="1"/>
    <col min="3070" max="3070" width="8.28515625" style="19" customWidth="1"/>
    <col min="3071" max="3071" width="2.5703125" style="19" customWidth="1"/>
    <col min="3072" max="3313" width="9.140625" style="19"/>
    <col min="3314" max="3314" width="24.28515625" style="19" customWidth="1"/>
    <col min="3315" max="3325" width="6.42578125" style="19" customWidth="1"/>
    <col min="3326" max="3326" width="8.28515625" style="19" customWidth="1"/>
    <col min="3327" max="3327" width="2.5703125" style="19" customWidth="1"/>
    <col min="3328" max="3569" width="9.140625" style="19"/>
    <col min="3570" max="3570" width="24.28515625" style="19" customWidth="1"/>
    <col min="3571" max="3581" width="6.42578125" style="19" customWidth="1"/>
    <col min="3582" max="3582" width="8.28515625" style="19" customWidth="1"/>
    <col min="3583" max="3583" width="2.5703125" style="19" customWidth="1"/>
    <col min="3584" max="3825" width="9.140625" style="19"/>
    <col min="3826" max="3826" width="24.28515625" style="19" customWidth="1"/>
    <col min="3827" max="3837" width="6.42578125" style="19" customWidth="1"/>
    <col min="3838" max="3838" width="8.28515625" style="19" customWidth="1"/>
    <col min="3839" max="3839" width="2.5703125" style="19" customWidth="1"/>
    <col min="3840" max="4081" width="9.140625" style="19"/>
    <col min="4082" max="4082" width="24.28515625" style="19" customWidth="1"/>
    <col min="4083" max="4093" width="6.42578125" style="19" customWidth="1"/>
    <col min="4094" max="4094" width="8.28515625" style="19" customWidth="1"/>
    <col min="4095" max="4095" width="2.5703125" style="19" customWidth="1"/>
    <col min="4096" max="4337" width="9.140625" style="19"/>
    <col min="4338" max="4338" width="24.28515625" style="19" customWidth="1"/>
    <col min="4339" max="4349" width="6.42578125" style="19" customWidth="1"/>
    <col min="4350" max="4350" width="8.28515625" style="19" customWidth="1"/>
    <col min="4351" max="4351" width="2.5703125" style="19" customWidth="1"/>
    <col min="4352" max="4593" width="9.140625" style="19"/>
    <col min="4594" max="4594" width="24.28515625" style="19" customWidth="1"/>
    <col min="4595" max="4605" width="6.42578125" style="19" customWidth="1"/>
    <col min="4606" max="4606" width="8.28515625" style="19" customWidth="1"/>
    <col min="4607" max="4607" width="2.5703125" style="19" customWidth="1"/>
    <col min="4608" max="4849" width="9.140625" style="19"/>
    <col min="4850" max="4850" width="24.28515625" style="19" customWidth="1"/>
    <col min="4851" max="4861" width="6.42578125" style="19" customWidth="1"/>
    <col min="4862" max="4862" width="8.28515625" style="19" customWidth="1"/>
    <col min="4863" max="4863" width="2.5703125" style="19" customWidth="1"/>
    <col min="4864" max="5105" width="9.140625" style="19"/>
    <col min="5106" max="5106" width="24.28515625" style="19" customWidth="1"/>
    <col min="5107" max="5117" width="6.42578125" style="19" customWidth="1"/>
    <col min="5118" max="5118" width="8.28515625" style="19" customWidth="1"/>
    <col min="5119" max="5119" width="2.5703125" style="19" customWidth="1"/>
    <col min="5120" max="5361" width="9.140625" style="19"/>
    <col min="5362" max="5362" width="24.28515625" style="19" customWidth="1"/>
    <col min="5363" max="5373" width="6.42578125" style="19" customWidth="1"/>
    <col min="5374" max="5374" width="8.28515625" style="19" customWidth="1"/>
    <col min="5375" max="5375" width="2.5703125" style="19" customWidth="1"/>
    <col min="5376" max="5617" width="9.140625" style="19"/>
    <col min="5618" max="5618" width="24.28515625" style="19" customWidth="1"/>
    <col min="5619" max="5629" width="6.42578125" style="19" customWidth="1"/>
    <col min="5630" max="5630" width="8.28515625" style="19" customWidth="1"/>
    <col min="5631" max="5631" width="2.5703125" style="19" customWidth="1"/>
    <col min="5632" max="5873" width="9.140625" style="19"/>
    <col min="5874" max="5874" width="24.28515625" style="19" customWidth="1"/>
    <col min="5875" max="5885" width="6.42578125" style="19" customWidth="1"/>
    <col min="5886" max="5886" width="8.28515625" style="19" customWidth="1"/>
    <col min="5887" max="5887" width="2.5703125" style="19" customWidth="1"/>
    <col min="5888" max="6129" width="9.140625" style="19"/>
    <col min="6130" max="6130" width="24.28515625" style="19" customWidth="1"/>
    <col min="6131" max="6141" width="6.42578125" style="19" customWidth="1"/>
    <col min="6142" max="6142" width="8.28515625" style="19" customWidth="1"/>
    <col min="6143" max="6143" width="2.5703125" style="19" customWidth="1"/>
    <col min="6144" max="6385" width="9.140625" style="19"/>
    <col min="6386" max="6386" width="24.28515625" style="19" customWidth="1"/>
    <col min="6387" max="6397" width="6.42578125" style="19" customWidth="1"/>
    <col min="6398" max="6398" width="8.28515625" style="19" customWidth="1"/>
    <col min="6399" max="6399" width="2.5703125" style="19" customWidth="1"/>
    <col min="6400" max="6641" width="9.140625" style="19"/>
    <col min="6642" max="6642" width="24.28515625" style="19" customWidth="1"/>
    <col min="6643" max="6653" width="6.42578125" style="19" customWidth="1"/>
    <col min="6654" max="6654" width="8.28515625" style="19" customWidth="1"/>
    <col min="6655" max="6655" width="2.5703125" style="19" customWidth="1"/>
    <col min="6656" max="6897" width="9.140625" style="19"/>
    <col min="6898" max="6898" width="24.28515625" style="19" customWidth="1"/>
    <col min="6899" max="6909" width="6.42578125" style="19" customWidth="1"/>
    <col min="6910" max="6910" width="8.28515625" style="19" customWidth="1"/>
    <col min="6911" max="6911" width="2.5703125" style="19" customWidth="1"/>
    <col min="6912" max="7153" width="9.140625" style="19"/>
    <col min="7154" max="7154" width="24.28515625" style="19" customWidth="1"/>
    <col min="7155" max="7165" width="6.42578125" style="19" customWidth="1"/>
    <col min="7166" max="7166" width="8.28515625" style="19" customWidth="1"/>
    <col min="7167" max="7167" width="2.5703125" style="19" customWidth="1"/>
    <col min="7168" max="7409" width="9.140625" style="19"/>
    <col min="7410" max="7410" width="24.28515625" style="19" customWidth="1"/>
    <col min="7411" max="7421" width="6.42578125" style="19" customWidth="1"/>
    <col min="7422" max="7422" width="8.28515625" style="19" customWidth="1"/>
    <col min="7423" max="7423" width="2.5703125" style="19" customWidth="1"/>
    <col min="7424" max="7665" width="9.140625" style="19"/>
    <col min="7666" max="7666" width="24.28515625" style="19" customWidth="1"/>
    <col min="7667" max="7677" width="6.42578125" style="19" customWidth="1"/>
    <col min="7678" max="7678" width="8.28515625" style="19" customWidth="1"/>
    <col min="7679" max="7679" width="2.5703125" style="19" customWidth="1"/>
    <col min="7680" max="7921" width="9.140625" style="19"/>
    <col min="7922" max="7922" width="24.28515625" style="19" customWidth="1"/>
    <col min="7923" max="7933" width="6.42578125" style="19" customWidth="1"/>
    <col min="7934" max="7934" width="8.28515625" style="19" customWidth="1"/>
    <col min="7935" max="7935" width="2.5703125" style="19" customWidth="1"/>
    <col min="7936" max="8177" width="9.140625" style="19"/>
    <col min="8178" max="8178" width="24.28515625" style="19" customWidth="1"/>
    <col min="8179" max="8189" width="6.42578125" style="19" customWidth="1"/>
    <col min="8190" max="8190" width="8.28515625" style="19" customWidth="1"/>
    <col min="8191" max="8191" width="2.5703125" style="19" customWidth="1"/>
    <col min="8192" max="8433" width="9.140625" style="19"/>
    <col min="8434" max="8434" width="24.28515625" style="19" customWidth="1"/>
    <col min="8435" max="8445" width="6.42578125" style="19" customWidth="1"/>
    <col min="8446" max="8446" width="8.28515625" style="19" customWidth="1"/>
    <col min="8447" max="8447" width="2.5703125" style="19" customWidth="1"/>
    <col min="8448" max="8689" width="9.140625" style="19"/>
    <col min="8690" max="8690" width="24.28515625" style="19" customWidth="1"/>
    <col min="8691" max="8701" width="6.42578125" style="19" customWidth="1"/>
    <col min="8702" max="8702" width="8.28515625" style="19" customWidth="1"/>
    <col min="8703" max="8703" width="2.5703125" style="19" customWidth="1"/>
    <col min="8704" max="8945" width="9.140625" style="19"/>
    <col min="8946" max="8946" width="24.28515625" style="19" customWidth="1"/>
    <col min="8947" max="8957" width="6.42578125" style="19" customWidth="1"/>
    <col min="8958" max="8958" width="8.28515625" style="19" customWidth="1"/>
    <col min="8959" max="8959" width="2.5703125" style="19" customWidth="1"/>
    <col min="8960" max="9201" width="9.140625" style="19"/>
    <col min="9202" max="9202" width="24.28515625" style="19" customWidth="1"/>
    <col min="9203" max="9213" width="6.42578125" style="19" customWidth="1"/>
    <col min="9214" max="9214" width="8.28515625" style="19" customWidth="1"/>
    <col min="9215" max="9215" width="2.5703125" style="19" customWidth="1"/>
    <col min="9216" max="9457" width="9.140625" style="19"/>
    <col min="9458" max="9458" width="24.28515625" style="19" customWidth="1"/>
    <col min="9459" max="9469" width="6.42578125" style="19" customWidth="1"/>
    <col min="9470" max="9470" width="8.28515625" style="19" customWidth="1"/>
    <col min="9471" max="9471" width="2.5703125" style="19" customWidth="1"/>
    <col min="9472" max="9713" width="9.140625" style="19"/>
    <col min="9714" max="9714" width="24.28515625" style="19" customWidth="1"/>
    <col min="9715" max="9725" width="6.42578125" style="19" customWidth="1"/>
    <col min="9726" max="9726" width="8.28515625" style="19" customWidth="1"/>
    <col min="9727" max="9727" width="2.5703125" style="19" customWidth="1"/>
    <col min="9728" max="9969" width="9.140625" style="19"/>
    <col min="9970" max="9970" width="24.28515625" style="19" customWidth="1"/>
    <col min="9971" max="9981" width="6.42578125" style="19" customWidth="1"/>
    <col min="9982" max="9982" width="8.28515625" style="19" customWidth="1"/>
    <col min="9983" max="9983" width="2.5703125" style="19" customWidth="1"/>
    <col min="9984" max="10225" width="9.140625" style="19"/>
    <col min="10226" max="10226" width="24.28515625" style="19" customWidth="1"/>
    <col min="10227" max="10237" width="6.42578125" style="19" customWidth="1"/>
    <col min="10238" max="10238" width="8.28515625" style="19" customWidth="1"/>
    <col min="10239" max="10239" width="2.5703125" style="19" customWidth="1"/>
    <col min="10240" max="10481" width="9.140625" style="19"/>
    <col min="10482" max="10482" width="24.28515625" style="19" customWidth="1"/>
    <col min="10483" max="10493" width="6.42578125" style="19" customWidth="1"/>
    <col min="10494" max="10494" width="8.28515625" style="19" customWidth="1"/>
    <col min="10495" max="10495" width="2.5703125" style="19" customWidth="1"/>
    <col min="10496" max="10737" width="9.140625" style="19"/>
    <col min="10738" max="10738" width="24.28515625" style="19" customWidth="1"/>
    <col min="10739" max="10749" width="6.42578125" style="19" customWidth="1"/>
    <col min="10750" max="10750" width="8.28515625" style="19" customWidth="1"/>
    <col min="10751" max="10751" width="2.5703125" style="19" customWidth="1"/>
    <col min="10752" max="10993" width="9.140625" style="19"/>
    <col min="10994" max="10994" width="24.28515625" style="19" customWidth="1"/>
    <col min="10995" max="11005" width="6.42578125" style="19" customWidth="1"/>
    <col min="11006" max="11006" width="8.28515625" style="19" customWidth="1"/>
    <col min="11007" max="11007" width="2.5703125" style="19" customWidth="1"/>
    <col min="11008" max="11249" width="9.140625" style="19"/>
    <col min="11250" max="11250" width="24.28515625" style="19" customWidth="1"/>
    <col min="11251" max="11261" width="6.42578125" style="19" customWidth="1"/>
    <col min="11262" max="11262" width="8.28515625" style="19" customWidth="1"/>
    <col min="11263" max="11263" width="2.5703125" style="19" customWidth="1"/>
    <col min="11264" max="11505" width="9.140625" style="19"/>
    <col min="11506" max="11506" width="24.28515625" style="19" customWidth="1"/>
    <col min="11507" max="11517" width="6.42578125" style="19" customWidth="1"/>
    <col min="11518" max="11518" width="8.28515625" style="19" customWidth="1"/>
    <col min="11519" max="11519" width="2.5703125" style="19" customWidth="1"/>
    <col min="11520" max="11761" width="9.140625" style="19"/>
    <col min="11762" max="11762" width="24.28515625" style="19" customWidth="1"/>
    <col min="11763" max="11773" width="6.42578125" style="19" customWidth="1"/>
    <col min="11774" max="11774" width="8.28515625" style="19" customWidth="1"/>
    <col min="11775" max="11775" width="2.5703125" style="19" customWidth="1"/>
    <col min="11776" max="12017" width="9.140625" style="19"/>
    <col min="12018" max="12018" width="24.28515625" style="19" customWidth="1"/>
    <col min="12019" max="12029" width="6.42578125" style="19" customWidth="1"/>
    <col min="12030" max="12030" width="8.28515625" style="19" customWidth="1"/>
    <col min="12031" max="12031" width="2.5703125" style="19" customWidth="1"/>
    <col min="12032" max="12273" width="9.140625" style="19"/>
    <col min="12274" max="12274" width="24.28515625" style="19" customWidth="1"/>
    <col min="12275" max="12285" width="6.42578125" style="19" customWidth="1"/>
    <col min="12286" max="12286" width="8.28515625" style="19" customWidth="1"/>
    <col min="12287" max="12287" width="2.5703125" style="19" customWidth="1"/>
    <col min="12288" max="12529" width="9.140625" style="19"/>
    <col min="12530" max="12530" width="24.28515625" style="19" customWidth="1"/>
    <col min="12531" max="12541" width="6.42578125" style="19" customWidth="1"/>
    <col min="12542" max="12542" width="8.28515625" style="19" customWidth="1"/>
    <col min="12543" max="12543" width="2.5703125" style="19" customWidth="1"/>
    <col min="12544" max="12785" width="9.140625" style="19"/>
    <col min="12786" max="12786" width="24.28515625" style="19" customWidth="1"/>
    <col min="12787" max="12797" width="6.42578125" style="19" customWidth="1"/>
    <col min="12798" max="12798" width="8.28515625" style="19" customWidth="1"/>
    <col min="12799" max="12799" width="2.5703125" style="19" customWidth="1"/>
    <col min="12800" max="13041" width="9.140625" style="19"/>
    <col min="13042" max="13042" width="24.28515625" style="19" customWidth="1"/>
    <col min="13043" max="13053" width="6.42578125" style="19" customWidth="1"/>
    <col min="13054" max="13054" width="8.28515625" style="19" customWidth="1"/>
    <col min="13055" max="13055" width="2.5703125" style="19" customWidth="1"/>
    <col min="13056" max="13297" width="9.140625" style="19"/>
    <col min="13298" max="13298" width="24.28515625" style="19" customWidth="1"/>
    <col min="13299" max="13309" width="6.42578125" style="19" customWidth="1"/>
    <col min="13310" max="13310" width="8.28515625" style="19" customWidth="1"/>
    <col min="13311" max="13311" width="2.5703125" style="19" customWidth="1"/>
    <col min="13312" max="13553" width="9.140625" style="19"/>
    <col min="13554" max="13554" width="24.28515625" style="19" customWidth="1"/>
    <col min="13555" max="13565" width="6.42578125" style="19" customWidth="1"/>
    <col min="13566" max="13566" width="8.28515625" style="19" customWidth="1"/>
    <col min="13567" max="13567" width="2.5703125" style="19" customWidth="1"/>
    <col min="13568" max="13809" width="9.140625" style="19"/>
    <col min="13810" max="13810" width="24.28515625" style="19" customWidth="1"/>
    <col min="13811" max="13821" width="6.42578125" style="19" customWidth="1"/>
    <col min="13822" max="13822" width="8.28515625" style="19" customWidth="1"/>
    <col min="13823" max="13823" width="2.5703125" style="19" customWidth="1"/>
    <col min="13824" max="14065" width="9.140625" style="19"/>
    <col min="14066" max="14066" width="24.28515625" style="19" customWidth="1"/>
    <col min="14067" max="14077" width="6.42578125" style="19" customWidth="1"/>
    <col min="14078" max="14078" width="8.28515625" style="19" customWidth="1"/>
    <col min="14079" max="14079" width="2.5703125" style="19" customWidth="1"/>
    <col min="14080" max="14321" width="9.140625" style="19"/>
    <col min="14322" max="14322" width="24.28515625" style="19" customWidth="1"/>
    <col min="14323" max="14333" width="6.42578125" style="19" customWidth="1"/>
    <col min="14334" max="14334" width="8.28515625" style="19" customWidth="1"/>
    <col min="14335" max="14335" width="2.5703125" style="19" customWidth="1"/>
    <col min="14336" max="14577" width="9.140625" style="19"/>
    <col min="14578" max="14578" width="24.28515625" style="19" customWidth="1"/>
    <col min="14579" max="14589" width="6.42578125" style="19" customWidth="1"/>
    <col min="14590" max="14590" width="8.28515625" style="19" customWidth="1"/>
    <col min="14591" max="14591" width="2.5703125" style="19" customWidth="1"/>
    <col min="14592" max="14833" width="9.140625" style="19"/>
    <col min="14834" max="14834" width="24.28515625" style="19" customWidth="1"/>
    <col min="14835" max="14845" width="6.42578125" style="19" customWidth="1"/>
    <col min="14846" max="14846" width="8.28515625" style="19" customWidth="1"/>
    <col min="14847" max="14847" width="2.5703125" style="19" customWidth="1"/>
    <col min="14848" max="15089" width="9.140625" style="19"/>
    <col min="15090" max="15090" width="24.28515625" style="19" customWidth="1"/>
    <col min="15091" max="15101" width="6.42578125" style="19" customWidth="1"/>
    <col min="15102" max="15102" width="8.28515625" style="19" customWidth="1"/>
    <col min="15103" max="15103" width="2.5703125" style="19" customWidth="1"/>
    <col min="15104" max="15345" width="9.140625" style="19"/>
    <col min="15346" max="15346" width="24.28515625" style="19" customWidth="1"/>
    <col min="15347" max="15357" width="6.42578125" style="19" customWidth="1"/>
    <col min="15358" max="15358" width="8.28515625" style="19" customWidth="1"/>
    <col min="15359" max="15359" width="2.5703125" style="19" customWidth="1"/>
    <col min="15360" max="15601" width="9.140625" style="19"/>
    <col min="15602" max="15602" width="24.28515625" style="19" customWidth="1"/>
    <col min="15603" max="15613" width="6.42578125" style="19" customWidth="1"/>
    <col min="15614" max="15614" width="8.28515625" style="19" customWidth="1"/>
    <col min="15615" max="15615" width="2.5703125" style="19" customWidth="1"/>
    <col min="15616" max="15857" width="9.140625" style="19"/>
    <col min="15858" max="15858" width="24.28515625" style="19" customWidth="1"/>
    <col min="15859" max="15869" width="6.42578125" style="19" customWidth="1"/>
    <col min="15870" max="15870" width="8.28515625" style="19" customWidth="1"/>
    <col min="15871" max="15871" width="2.5703125" style="19" customWidth="1"/>
    <col min="15872" max="16113" width="9.140625" style="19"/>
    <col min="16114" max="16114" width="24.28515625" style="19" customWidth="1"/>
    <col min="16115" max="16125" width="6.42578125" style="19" customWidth="1"/>
    <col min="16126" max="16126" width="8.28515625" style="19" customWidth="1"/>
    <col min="16127" max="16127" width="2.5703125" style="19" customWidth="1"/>
    <col min="16128" max="16384" width="9.140625" style="19"/>
  </cols>
  <sheetData>
    <row r="1" spans="1:18" s="67" customFormat="1" ht="12.95" customHeight="1">
      <c r="A1" s="64"/>
      <c r="B1" s="65">
        <v>1999</v>
      </c>
      <c r="C1" s="65">
        <v>2000</v>
      </c>
      <c r="D1" s="65">
        <v>2001</v>
      </c>
      <c r="E1" s="65">
        <v>2002</v>
      </c>
      <c r="F1" s="65">
        <v>2003</v>
      </c>
      <c r="G1" s="65">
        <v>2004</v>
      </c>
      <c r="H1" s="65">
        <v>2005</v>
      </c>
      <c r="I1" s="65">
        <v>2006</v>
      </c>
      <c r="J1" s="65">
        <v>2007</v>
      </c>
      <c r="K1" s="65">
        <v>2008</v>
      </c>
      <c r="L1" s="65">
        <v>2009</v>
      </c>
      <c r="M1" s="66">
        <v>2010</v>
      </c>
      <c r="N1" s="66">
        <v>2011</v>
      </c>
      <c r="O1" s="66">
        <v>2012</v>
      </c>
      <c r="P1" s="66">
        <v>2013</v>
      </c>
      <c r="Q1" s="66">
        <v>2014</v>
      </c>
      <c r="R1" s="66">
        <v>2015</v>
      </c>
    </row>
    <row r="2" spans="1:18" s="67" customFormat="1" ht="22.5">
      <c r="A2" s="64" t="s">
        <v>369</v>
      </c>
      <c r="B2" s="65">
        <v>1999</v>
      </c>
      <c r="C2" s="65">
        <v>2000</v>
      </c>
      <c r="D2" s="65">
        <v>2001</v>
      </c>
      <c r="E2" s="65">
        <v>2002</v>
      </c>
      <c r="F2" s="65">
        <v>2003</v>
      </c>
      <c r="G2" s="65">
        <v>2004</v>
      </c>
      <c r="H2" s="65">
        <v>2005</v>
      </c>
      <c r="I2" s="65">
        <v>2006</v>
      </c>
      <c r="J2" s="65">
        <v>2007</v>
      </c>
      <c r="K2" s="65">
        <v>2008</v>
      </c>
      <c r="L2" s="65">
        <v>2009</v>
      </c>
      <c r="M2" s="66">
        <v>2010</v>
      </c>
      <c r="N2" s="66">
        <v>2011</v>
      </c>
      <c r="O2" s="66">
        <v>2012</v>
      </c>
      <c r="P2" s="66">
        <v>2013</v>
      </c>
      <c r="Q2" s="66">
        <v>2014</v>
      </c>
      <c r="R2" s="66">
        <v>2015</v>
      </c>
    </row>
    <row r="3" spans="1:18" ht="12.95" customHeight="1">
      <c r="A3" s="68" t="s">
        <v>0</v>
      </c>
      <c r="B3" s="69">
        <v>9.5399999999999991</v>
      </c>
      <c r="C3" s="69">
        <v>9.76</v>
      </c>
      <c r="D3" s="69">
        <v>10.97</v>
      </c>
      <c r="E3" s="69">
        <v>12.77</v>
      </c>
      <c r="F3" s="69">
        <v>11.95</v>
      </c>
      <c r="G3" s="69">
        <v>8.51</v>
      </c>
      <c r="H3" s="69">
        <v>11.93</v>
      </c>
      <c r="I3" s="69">
        <v>12.12</v>
      </c>
      <c r="J3" s="69">
        <v>12.1462504961512</v>
      </c>
      <c r="K3" s="69">
        <v>12.49</v>
      </c>
      <c r="L3" s="69">
        <v>12.4</v>
      </c>
      <c r="M3" s="69">
        <v>12.24</v>
      </c>
      <c r="N3" s="69">
        <v>12.3032183552</v>
      </c>
      <c r="O3" s="69">
        <v>11.37</v>
      </c>
      <c r="P3" s="69">
        <v>12</v>
      </c>
      <c r="Q3" s="69">
        <v>12</v>
      </c>
      <c r="R3" s="69">
        <f>[1]Blad2!D2</f>
        <v>12.26</v>
      </c>
    </row>
    <row r="4" spans="1:18" ht="12.95" customHeight="1">
      <c r="A4" s="68" t="s">
        <v>1</v>
      </c>
      <c r="B4" s="69">
        <v>12.96</v>
      </c>
      <c r="C4" s="69">
        <v>14.66</v>
      </c>
      <c r="D4" s="69">
        <v>15.38</v>
      </c>
      <c r="E4" s="69">
        <v>14.79</v>
      </c>
      <c r="F4" s="69">
        <v>13.76</v>
      </c>
      <c r="G4" s="69">
        <v>17.489999999999998</v>
      </c>
      <c r="H4" s="69">
        <v>14.67</v>
      </c>
      <c r="I4" s="69">
        <v>15.32</v>
      </c>
      <c r="J4" s="69">
        <v>15.406997232044899</v>
      </c>
      <c r="K4" s="69">
        <v>14.9</v>
      </c>
      <c r="L4" s="69">
        <v>14.86</v>
      </c>
      <c r="M4" s="69">
        <v>14.93</v>
      </c>
      <c r="N4" s="69">
        <v>15.401201187044901</v>
      </c>
      <c r="O4" s="69">
        <v>14.34</v>
      </c>
      <c r="P4" s="69">
        <v>13.63</v>
      </c>
      <c r="Q4" s="69">
        <v>12.83</v>
      </c>
      <c r="R4" s="69">
        <f>[1]Blad2!D3</f>
        <v>13.18</v>
      </c>
    </row>
    <row r="5" spans="1:18" ht="12.95" customHeight="1">
      <c r="A5" s="68" t="s">
        <v>2</v>
      </c>
      <c r="B5" s="69">
        <v>2.44</v>
      </c>
      <c r="C5" s="69">
        <v>1.76</v>
      </c>
      <c r="D5" s="69">
        <v>1.75</v>
      </c>
      <c r="E5" s="69">
        <v>2.34</v>
      </c>
      <c r="F5" s="69">
        <v>2.46</v>
      </c>
      <c r="G5" s="69">
        <v>3.33</v>
      </c>
      <c r="H5" s="69">
        <v>2.4</v>
      </c>
      <c r="I5" s="69">
        <v>2.39</v>
      </c>
      <c r="J5" s="69">
        <v>2.40124217013744</v>
      </c>
      <c r="K5" s="69">
        <v>2.48</v>
      </c>
      <c r="L5" s="69">
        <v>2.78</v>
      </c>
      <c r="M5" s="69">
        <v>2.64</v>
      </c>
      <c r="N5" s="69">
        <v>2.3248895563397398</v>
      </c>
      <c r="O5" s="69">
        <v>2.36</v>
      </c>
      <c r="P5" s="69">
        <v>2.95</v>
      </c>
      <c r="Q5" s="69">
        <v>3.05</v>
      </c>
      <c r="R5" s="69">
        <f>[1]Blad2!D4</f>
        <v>2.35</v>
      </c>
    </row>
    <row r="6" spans="1:18" s="72" customFormat="1" ht="12.95" customHeight="1">
      <c r="A6" s="70" t="s">
        <v>3</v>
      </c>
      <c r="B6" s="71">
        <v>24.94</v>
      </c>
      <c r="C6" s="71">
        <v>26.18</v>
      </c>
      <c r="D6" s="71">
        <v>28.1</v>
      </c>
      <c r="E6" s="71">
        <v>29.9</v>
      </c>
      <c r="F6" s="71">
        <v>28.17</v>
      </c>
      <c r="G6" s="71">
        <v>29.33</v>
      </c>
      <c r="H6" s="71">
        <v>28.99</v>
      </c>
      <c r="I6" s="71">
        <v>29.83</v>
      </c>
      <c r="J6" s="71">
        <v>29.954489898333499</v>
      </c>
      <c r="K6" s="71">
        <v>29.87</v>
      </c>
      <c r="L6" s="71">
        <v>30.04</v>
      </c>
      <c r="M6" s="71">
        <v>29.810000000000002</v>
      </c>
      <c r="N6" s="71">
        <v>30.02930909858464</v>
      </c>
      <c r="O6" s="71">
        <v>28.07</v>
      </c>
      <c r="P6" s="71">
        <v>28.580000000000002</v>
      </c>
      <c r="Q6" s="71">
        <v>27.88</v>
      </c>
      <c r="R6" s="71">
        <f>SUM(R3:R5)</f>
        <v>27.79</v>
      </c>
    </row>
    <row r="7" spans="1:18" ht="12.95" customHeight="1">
      <c r="A7" s="68" t="s">
        <v>4</v>
      </c>
      <c r="B7" s="69">
        <v>3.22</v>
      </c>
      <c r="C7" s="69">
        <v>2.25</v>
      </c>
      <c r="D7" s="69">
        <v>2.04</v>
      </c>
      <c r="E7" s="69">
        <v>1.32</v>
      </c>
      <c r="F7" s="69">
        <v>0.54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/>
      <c r="P7" s="69"/>
      <c r="Q7" s="69"/>
      <c r="R7" s="69"/>
    </row>
    <row r="8" spans="1:18" ht="12.95" customHeight="1">
      <c r="A8" s="68" t="s">
        <v>5</v>
      </c>
      <c r="B8" s="69">
        <v>1.08</v>
      </c>
      <c r="C8" s="69">
        <v>0.66</v>
      </c>
      <c r="D8" s="69">
        <v>0.57999999999999996</v>
      </c>
      <c r="E8" s="69">
        <v>0.42</v>
      </c>
      <c r="F8" s="69">
        <v>0.26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/>
      <c r="P8" s="69"/>
      <c r="Q8" s="69"/>
      <c r="R8" s="69"/>
    </row>
    <row r="9" spans="1:18" ht="12.95" customHeight="1">
      <c r="A9" s="68" t="s">
        <v>6</v>
      </c>
      <c r="B9" s="69">
        <v>70.56</v>
      </c>
      <c r="C9" s="69">
        <v>73.569999999999993</v>
      </c>
      <c r="D9" s="69">
        <v>71.59</v>
      </c>
      <c r="E9" s="69">
        <v>66.89</v>
      </c>
      <c r="F9" s="69">
        <v>69.42</v>
      </c>
      <c r="G9" s="69">
        <v>72.150000000000006</v>
      </c>
      <c r="H9" s="69">
        <v>70.09</v>
      </c>
      <c r="I9" s="69">
        <v>77.900000000000006</v>
      </c>
      <c r="J9" s="69">
        <v>78.680031030939404</v>
      </c>
      <c r="K9" s="69">
        <v>79.52</v>
      </c>
      <c r="L9" s="69">
        <v>74.489999999999995</v>
      </c>
      <c r="M9" s="69">
        <v>74.08</v>
      </c>
      <c r="N9" s="69">
        <v>73.202918900200004</v>
      </c>
      <c r="O9" s="69">
        <v>71.760000000000005</v>
      </c>
      <c r="P9" s="69">
        <v>66.319999999999993</v>
      </c>
      <c r="Q9" s="69">
        <v>63.94</v>
      </c>
      <c r="R9" s="69">
        <f>[1]Blad2!D5</f>
        <v>62</v>
      </c>
    </row>
    <row r="10" spans="1:18" s="72" customFormat="1" ht="12.95" customHeight="1">
      <c r="A10" s="70" t="s">
        <v>7</v>
      </c>
      <c r="B10" s="71">
        <v>74.86</v>
      </c>
      <c r="C10" s="71">
        <v>76.48</v>
      </c>
      <c r="D10" s="71">
        <v>74.209999999999994</v>
      </c>
      <c r="E10" s="71">
        <v>68.63</v>
      </c>
      <c r="F10" s="71">
        <v>70.22</v>
      </c>
      <c r="G10" s="71">
        <v>72.150000000000006</v>
      </c>
      <c r="H10" s="71">
        <v>70.09</v>
      </c>
      <c r="I10" s="71">
        <v>77.900000000000006</v>
      </c>
      <c r="J10" s="71">
        <v>78.680031030939404</v>
      </c>
      <c r="K10" s="71">
        <v>79.52</v>
      </c>
      <c r="L10" s="71">
        <v>74.489999999999995</v>
      </c>
      <c r="M10" s="71">
        <v>74.08</v>
      </c>
      <c r="N10" s="71">
        <v>73.202918900200004</v>
      </c>
      <c r="O10" s="71">
        <v>71.760000000000005</v>
      </c>
      <c r="P10" s="71">
        <v>66.319999999999993</v>
      </c>
      <c r="Q10" s="71">
        <v>63.94</v>
      </c>
      <c r="R10" s="71">
        <f>SUM(R7:R9)</f>
        <v>62</v>
      </c>
    </row>
    <row r="11" spans="1:18" ht="12.95" customHeight="1">
      <c r="A11" s="68" t="s">
        <v>370</v>
      </c>
      <c r="B11" s="69">
        <v>7.83</v>
      </c>
      <c r="C11" s="69">
        <v>7.22</v>
      </c>
      <c r="D11" s="69">
        <v>7.66</v>
      </c>
      <c r="E11" s="69">
        <v>7.53</v>
      </c>
      <c r="F11" s="69">
        <v>6.76</v>
      </c>
      <c r="G11" s="69">
        <v>6.08</v>
      </c>
      <c r="H11" s="69">
        <v>5.88</v>
      </c>
      <c r="I11" s="69">
        <v>5.96</v>
      </c>
      <c r="J11" s="69">
        <v>5.34990881310154</v>
      </c>
      <c r="K11" s="69">
        <v>4.9400000000000004</v>
      </c>
      <c r="L11" s="69">
        <v>5.46</v>
      </c>
      <c r="M11" s="69">
        <v>5.27</v>
      </c>
      <c r="N11" s="69">
        <v>4.7460721789726001</v>
      </c>
      <c r="O11" s="69">
        <v>4.3</v>
      </c>
      <c r="P11" s="69">
        <v>4.22</v>
      </c>
      <c r="Q11" s="69">
        <v>4.17</v>
      </c>
      <c r="R11" s="69">
        <f>[1]Blad2!D6</f>
        <v>3.57</v>
      </c>
    </row>
    <row r="12" spans="1:18" ht="12.95" customHeight="1">
      <c r="A12" s="68" t="s">
        <v>9</v>
      </c>
      <c r="B12" s="69">
        <v>1.82</v>
      </c>
      <c r="C12" s="69">
        <v>2.46</v>
      </c>
      <c r="D12" s="69">
        <v>3.7</v>
      </c>
      <c r="E12" s="69">
        <v>3.97</v>
      </c>
      <c r="F12" s="69">
        <v>4.22</v>
      </c>
      <c r="G12" s="69">
        <v>4.22</v>
      </c>
      <c r="H12" s="69">
        <v>3.96</v>
      </c>
      <c r="I12" s="69">
        <v>4.1399999999999997</v>
      </c>
      <c r="J12" s="69">
        <v>4.0476765554957801</v>
      </c>
      <c r="K12" s="69">
        <v>3.96</v>
      </c>
      <c r="L12" s="69">
        <v>3.82</v>
      </c>
      <c r="M12" s="69">
        <v>4.2300000000000004</v>
      </c>
      <c r="N12" s="69">
        <v>4.0463377246678203</v>
      </c>
      <c r="O12" s="73">
        <v>4.03</v>
      </c>
      <c r="P12" s="73">
        <v>4.17</v>
      </c>
      <c r="Q12" s="73">
        <v>3.876496311590385</v>
      </c>
      <c r="R12" s="73">
        <f>[1]Blad2!I20</f>
        <v>3.8272350514084721</v>
      </c>
    </row>
    <row r="13" spans="1:18" s="72" customFormat="1" ht="12.95" customHeight="1">
      <c r="A13" s="70" t="s">
        <v>10</v>
      </c>
      <c r="B13" s="71">
        <v>9.65</v>
      </c>
      <c r="C13" s="71">
        <v>9.68</v>
      </c>
      <c r="D13" s="71">
        <v>11.36</v>
      </c>
      <c r="E13" s="71">
        <v>11.5</v>
      </c>
      <c r="F13" s="71">
        <v>10.98</v>
      </c>
      <c r="G13" s="71">
        <v>10.3</v>
      </c>
      <c r="H13" s="71">
        <v>9.84</v>
      </c>
      <c r="I13" s="71">
        <v>10.1</v>
      </c>
      <c r="J13" s="71">
        <v>9.3975853685973192</v>
      </c>
      <c r="K13" s="71">
        <v>8.9</v>
      </c>
      <c r="L13" s="71">
        <v>9.2799999999999994</v>
      </c>
      <c r="M13" s="71">
        <v>9.5</v>
      </c>
      <c r="N13" s="71">
        <v>8.7924099036404204</v>
      </c>
      <c r="O13" s="71">
        <v>8.33</v>
      </c>
      <c r="P13" s="71">
        <v>8.39</v>
      </c>
      <c r="Q13" s="71">
        <v>8.0464963115903849</v>
      </c>
      <c r="R13" s="71">
        <f>SUM(R11:R12)</f>
        <v>7.3972350514084724</v>
      </c>
    </row>
    <row r="14" spans="1:18" ht="12.95" customHeight="1">
      <c r="A14" s="68" t="s">
        <v>371</v>
      </c>
      <c r="B14" s="69">
        <v>3.02</v>
      </c>
      <c r="C14" s="69">
        <v>2.59</v>
      </c>
      <c r="D14" s="69">
        <v>3.04</v>
      </c>
      <c r="E14" s="69">
        <v>3.34</v>
      </c>
      <c r="F14" s="69">
        <v>3.68</v>
      </c>
      <c r="G14" s="69">
        <v>3.96</v>
      </c>
      <c r="H14" s="69">
        <v>4.16</v>
      </c>
      <c r="I14" s="69">
        <v>3.94</v>
      </c>
      <c r="J14" s="69">
        <v>4.8541301049654697</v>
      </c>
      <c r="K14" s="69">
        <v>4.62</v>
      </c>
      <c r="L14" s="69">
        <v>4.49</v>
      </c>
      <c r="M14" s="69">
        <v>3.84</v>
      </c>
      <c r="N14" s="69">
        <v>4.2698467481974296</v>
      </c>
      <c r="O14" s="69">
        <v>4.0600000000000005</v>
      </c>
      <c r="P14" s="69">
        <v>4.6000000000000005</v>
      </c>
      <c r="Q14" s="69">
        <v>4.38</v>
      </c>
      <c r="R14" s="69">
        <f>[1]Blad2!D7</f>
        <v>4.66</v>
      </c>
    </row>
    <row r="15" spans="1:18" ht="12.95" customHeight="1">
      <c r="A15" s="68" t="s">
        <v>12</v>
      </c>
      <c r="B15" s="69">
        <v>2.2999999999999998</v>
      </c>
      <c r="C15" s="69">
        <v>2.99</v>
      </c>
      <c r="D15" s="69">
        <v>4.0199999999999996</v>
      </c>
      <c r="E15" s="69">
        <v>4.67</v>
      </c>
      <c r="F15" s="69">
        <v>4.9800000000000004</v>
      </c>
      <c r="G15" s="69">
        <v>5.32</v>
      </c>
      <c r="H15" s="69">
        <v>5.1100000000000003</v>
      </c>
      <c r="I15" s="69">
        <v>5.81</v>
      </c>
      <c r="J15" s="69">
        <v>5.8184993125283002</v>
      </c>
      <c r="K15" s="69">
        <v>5.76</v>
      </c>
      <c r="L15" s="69">
        <v>5.74</v>
      </c>
      <c r="M15" s="69">
        <v>6.27</v>
      </c>
      <c r="N15" s="69">
        <v>6.0378508730837899</v>
      </c>
      <c r="O15" s="73">
        <v>6.01</v>
      </c>
      <c r="P15" s="73">
        <v>6.21</v>
      </c>
      <c r="Q15" s="73">
        <v>5.9681700529014945</v>
      </c>
      <c r="R15" s="73">
        <f>[1]Blad2!I19</f>
        <v>6.0409114233207948</v>
      </c>
    </row>
    <row r="16" spans="1:18" ht="12.95" customHeight="1">
      <c r="A16" s="68" t="s">
        <v>372</v>
      </c>
      <c r="B16" s="69">
        <v>0.05</v>
      </c>
      <c r="C16" s="69">
        <v>0.05</v>
      </c>
      <c r="D16" s="69">
        <v>7.0000000000000007E-2</v>
      </c>
      <c r="E16" s="69">
        <v>7.0000000000000007E-2</v>
      </c>
      <c r="F16" s="69">
        <v>0.08</v>
      </c>
      <c r="G16" s="69">
        <v>0.1</v>
      </c>
      <c r="H16" s="69">
        <v>0.12</v>
      </c>
      <c r="I16" s="69">
        <v>0.11</v>
      </c>
      <c r="J16" s="69">
        <v>0.11335035644197999</v>
      </c>
      <c r="K16" s="69">
        <v>0.12</v>
      </c>
      <c r="L16" s="69">
        <v>0.12</v>
      </c>
      <c r="M16" s="69">
        <v>0.13</v>
      </c>
      <c r="N16" s="69"/>
      <c r="O16" s="69"/>
      <c r="P16" s="69"/>
      <c r="Q16" s="69"/>
      <c r="R16" s="69"/>
    </row>
    <row r="17" spans="1:18" s="72" customFormat="1" ht="12.95" customHeight="1">
      <c r="A17" s="70" t="s">
        <v>13</v>
      </c>
      <c r="B17" s="71">
        <v>5.37</v>
      </c>
      <c r="C17" s="71">
        <v>5.63</v>
      </c>
      <c r="D17" s="71">
        <v>7.13</v>
      </c>
      <c r="E17" s="71">
        <v>8.08</v>
      </c>
      <c r="F17" s="71">
        <v>8.74</v>
      </c>
      <c r="G17" s="71">
        <v>9.3800000000000008</v>
      </c>
      <c r="H17" s="71">
        <v>9.39</v>
      </c>
      <c r="I17" s="71">
        <v>9.86</v>
      </c>
      <c r="J17" s="71">
        <v>10.7859797739358</v>
      </c>
      <c r="K17" s="71">
        <v>10.499999999999998</v>
      </c>
      <c r="L17" s="71">
        <v>10.35</v>
      </c>
      <c r="M17" s="71">
        <v>10.24</v>
      </c>
      <c r="N17" s="71">
        <v>10.307697621281219</v>
      </c>
      <c r="O17" s="71">
        <v>10.07</v>
      </c>
      <c r="P17" s="71">
        <v>10.81</v>
      </c>
      <c r="Q17" s="71">
        <v>10.348170052901494</v>
      </c>
      <c r="R17" s="71">
        <f>SUM(R14:R16)</f>
        <v>10.700911423320795</v>
      </c>
    </row>
    <row r="18" spans="1:18" ht="12.95" customHeight="1">
      <c r="A18" s="68" t="s">
        <v>14</v>
      </c>
      <c r="B18" s="69">
        <v>87.1</v>
      </c>
      <c r="C18" s="69">
        <v>93.21</v>
      </c>
      <c r="D18" s="69">
        <v>92.15</v>
      </c>
      <c r="E18" s="69">
        <v>90.48</v>
      </c>
      <c r="F18" s="69">
        <v>82.48</v>
      </c>
      <c r="G18" s="69">
        <v>85.13</v>
      </c>
      <c r="H18" s="69">
        <v>81.819999999999993</v>
      </c>
      <c r="I18" s="69">
        <v>78.06</v>
      </c>
      <c r="J18" s="69">
        <v>76.948893954503902</v>
      </c>
      <c r="K18" s="69">
        <v>67.010000000000005</v>
      </c>
      <c r="L18" s="69">
        <v>61.17</v>
      </c>
      <c r="M18" s="69">
        <v>57.08</v>
      </c>
      <c r="N18" s="69">
        <v>57.5328019915775</v>
      </c>
      <c r="O18" s="69">
        <v>56.15</v>
      </c>
      <c r="P18" s="69">
        <v>54.47</v>
      </c>
      <c r="Q18" s="69">
        <v>52.13</v>
      </c>
      <c r="R18" s="69">
        <f>[1]Blad2!D9</f>
        <v>48.15</v>
      </c>
    </row>
    <row r="19" spans="1:18" ht="12.95" customHeight="1">
      <c r="A19" s="68" t="s">
        <v>15</v>
      </c>
      <c r="B19" s="69">
        <v>12.95</v>
      </c>
      <c r="C19" s="69">
        <v>14.89</v>
      </c>
      <c r="D19" s="69">
        <v>14.82</v>
      </c>
      <c r="E19" s="69">
        <v>14.22</v>
      </c>
      <c r="F19" s="69">
        <v>12.1</v>
      </c>
      <c r="G19" s="69">
        <v>10.94</v>
      </c>
      <c r="H19" s="69">
        <v>16.47</v>
      </c>
      <c r="I19" s="69">
        <v>9.89</v>
      </c>
      <c r="J19" s="69">
        <v>10.0101847226828</v>
      </c>
      <c r="K19" s="69">
        <v>8.1</v>
      </c>
      <c r="L19" s="69">
        <v>7.21</v>
      </c>
      <c r="M19" s="69">
        <v>8.08</v>
      </c>
      <c r="N19" s="69">
        <v>8.7939950748999998</v>
      </c>
      <c r="O19" s="69">
        <v>8</v>
      </c>
      <c r="P19" s="69">
        <v>11.5</v>
      </c>
      <c r="Q19" s="69">
        <v>10.86</v>
      </c>
      <c r="R19" s="69">
        <f>[1]Blad2!D10</f>
        <v>10.59</v>
      </c>
    </row>
    <row r="20" spans="1:18" ht="12.95" customHeight="1">
      <c r="A20" s="68" t="s">
        <v>16</v>
      </c>
      <c r="B20" s="69">
        <v>40.950000000000003</v>
      </c>
      <c r="C20" s="69">
        <v>45.61</v>
      </c>
      <c r="D20" s="69">
        <v>39.24</v>
      </c>
      <c r="E20" s="69">
        <v>48.47</v>
      </c>
      <c r="F20" s="69">
        <v>43.02</v>
      </c>
      <c r="G20" s="69">
        <v>51.46</v>
      </c>
      <c r="H20" s="69">
        <v>43.33</v>
      </c>
      <c r="I20" s="69">
        <v>50.92</v>
      </c>
      <c r="J20" s="69">
        <v>52.574345736189201</v>
      </c>
      <c r="K20" s="69">
        <v>48.99</v>
      </c>
      <c r="L20" s="69">
        <v>49.1</v>
      </c>
      <c r="M20" s="69">
        <v>48.47</v>
      </c>
      <c r="N20" s="69">
        <v>49.101234409900002</v>
      </c>
      <c r="O20" s="69">
        <v>47.73</v>
      </c>
      <c r="P20" s="69">
        <v>42.31</v>
      </c>
      <c r="Q20" s="69">
        <v>43.51</v>
      </c>
      <c r="R20" s="69">
        <f>[1]Blad2!D11</f>
        <v>38.68</v>
      </c>
    </row>
    <row r="21" spans="1:18" s="72" customFormat="1" ht="12.95" customHeight="1">
      <c r="A21" s="70" t="s">
        <v>17</v>
      </c>
      <c r="B21" s="71">
        <v>53.9</v>
      </c>
      <c r="C21" s="71">
        <v>60.5</v>
      </c>
      <c r="D21" s="71">
        <v>54.06</v>
      </c>
      <c r="E21" s="71">
        <v>62.69</v>
      </c>
      <c r="F21" s="71">
        <v>55.12</v>
      </c>
      <c r="G21" s="71">
        <v>62.4</v>
      </c>
      <c r="H21" s="71">
        <v>59.8</v>
      </c>
      <c r="I21" s="71">
        <v>60.8</v>
      </c>
      <c r="J21" s="71">
        <v>62.584530458872102</v>
      </c>
      <c r="K21" s="71">
        <v>57.09</v>
      </c>
      <c r="L21" s="71">
        <v>56.31</v>
      </c>
      <c r="M21" s="71">
        <v>56.55</v>
      </c>
      <c r="N21" s="71">
        <v>57.895229484799998</v>
      </c>
      <c r="O21" s="71">
        <v>55.73</v>
      </c>
      <c r="P21" s="71">
        <v>53.81</v>
      </c>
      <c r="Q21" s="71">
        <v>54.37</v>
      </c>
      <c r="R21" s="71">
        <f>SUM(R19:R20)</f>
        <v>49.269999999999996</v>
      </c>
    </row>
    <row r="22" spans="1:18" ht="12.95" customHeight="1">
      <c r="A22" s="68" t="s">
        <v>18</v>
      </c>
      <c r="B22" s="69">
        <v>0.91</v>
      </c>
      <c r="C22" s="69">
        <v>1.01</v>
      </c>
      <c r="D22" s="69">
        <v>1.33</v>
      </c>
      <c r="E22" s="69">
        <v>1.49</v>
      </c>
      <c r="F22" s="69">
        <v>1.64</v>
      </c>
      <c r="G22" s="69">
        <v>1.74</v>
      </c>
      <c r="H22" s="69">
        <v>1.64</v>
      </c>
      <c r="I22" s="69">
        <v>1.74</v>
      </c>
      <c r="J22" s="69">
        <v>1.7582576745330099</v>
      </c>
      <c r="K22" s="69">
        <v>1.74</v>
      </c>
      <c r="L22" s="69">
        <v>1.71</v>
      </c>
      <c r="M22" s="69">
        <v>1.56</v>
      </c>
      <c r="N22" s="69">
        <v>1.5260052922758101</v>
      </c>
      <c r="O22" s="73">
        <v>1.58</v>
      </c>
      <c r="P22" s="73">
        <v>1.63</v>
      </c>
      <c r="Q22" s="73">
        <v>1.5531321276305596</v>
      </c>
      <c r="R22" s="73">
        <f>[1]Blad2!I21</f>
        <v>1.5769711931325219</v>
      </c>
    </row>
    <row r="23" spans="1:18" ht="12.95" customHeight="1">
      <c r="A23" s="68" t="s">
        <v>19</v>
      </c>
      <c r="B23" s="69">
        <v>2.2999999999999998</v>
      </c>
      <c r="C23" s="69">
        <v>2.85</v>
      </c>
      <c r="D23" s="69">
        <v>3.97</v>
      </c>
      <c r="E23" s="69">
        <v>4.0599999999999996</v>
      </c>
      <c r="F23" s="69">
        <v>4.55</v>
      </c>
      <c r="G23" s="69">
        <v>4.72</v>
      </c>
      <c r="H23" s="69">
        <v>4.76</v>
      </c>
      <c r="I23" s="69">
        <v>5.37</v>
      </c>
      <c r="J23" s="69">
        <v>5.5186497461396398</v>
      </c>
      <c r="K23" s="69">
        <v>6.58</v>
      </c>
      <c r="L23" s="69">
        <v>7.16</v>
      </c>
      <c r="M23" s="69">
        <v>7.23</v>
      </c>
      <c r="N23" s="69">
        <v>7.3098354345000001</v>
      </c>
      <c r="O23" s="69">
        <v>7.23</v>
      </c>
      <c r="P23" s="69">
        <v>7.12</v>
      </c>
      <c r="Q23" s="69">
        <v>6.87</v>
      </c>
      <c r="R23" s="69">
        <f>[1]Blad2!D12</f>
        <v>7.05</v>
      </c>
    </row>
    <row r="24" spans="1:18" ht="12.95" customHeight="1">
      <c r="A24" s="68" t="s">
        <v>20</v>
      </c>
      <c r="B24" s="69">
        <v>80.290000000000006</v>
      </c>
      <c r="C24" s="69">
        <v>84.22</v>
      </c>
      <c r="D24" s="69">
        <v>94.02</v>
      </c>
      <c r="E24" s="69">
        <v>94.84</v>
      </c>
      <c r="F24" s="69">
        <v>90.12</v>
      </c>
      <c r="G24" s="69">
        <v>85.1</v>
      </c>
      <c r="H24" s="69">
        <v>85.3</v>
      </c>
      <c r="I24" s="69">
        <v>80.599999999999994</v>
      </c>
      <c r="J24" s="69">
        <v>87.505507642039106</v>
      </c>
      <c r="K24" s="69">
        <v>86.92</v>
      </c>
      <c r="L24" s="69">
        <v>84.62</v>
      </c>
      <c r="M24" s="69">
        <v>77.239999999999995</v>
      </c>
      <c r="N24" s="69">
        <v>75.103818724240995</v>
      </c>
      <c r="O24" s="69">
        <v>69.800000000000011</v>
      </c>
      <c r="P24" s="69">
        <v>67.399999999999991</v>
      </c>
      <c r="Q24" s="69">
        <v>58.760000000000005</v>
      </c>
      <c r="R24" s="69">
        <f>[1]Blad2!D13</f>
        <v>45.86</v>
      </c>
    </row>
    <row r="25" spans="1:18" ht="12.95" customHeight="1">
      <c r="A25" s="68" t="s">
        <v>21</v>
      </c>
      <c r="B25" s="69">
        <v>19.2</v>
      </c>
      <c r="C25" s="69">
        <v>23.49</v>
      </c>
      <c r="D25" s="69">
        <v>27.41</v>
      </c>
      <c r="E25" s="69">
        <v>28.39</v>
      </c>
      <c r="F25" s="69">
        <v>27.89</v>
      </c>
      <c r="G25" s="69">
        <v>28.77</v>
      </c>
      <c r="H25" s="69">
        <v>23.94</v>
      </c>
      <c r="I25" s="69">
        <v>26.36</v>
      </c>
      <c r="J25" s="69">
        <v>29.8152283577557</v>
      </c>
      <c r="K25" s="69">
        <v>27.9</v>
      </c>
      <c r="L25" s="69">
        <v>26.97</v>
      </c>
      <c r="M25" s="69">
        <v>27.58</v>
      </c>
      <c r="N25" s="69">
        <v>25.9921325727985</v>
      </c>
      <c r="O25" s="69">
        <v>25.83</v>
      </c>
      <c r="P25" s="69">
        <v>25.68</v>
      </c>
      <c r="Q25" s="69">
        <v>25.38</v>
      </c>
      <c r="R25" s="69">
        <f>[1]Blad2!D14</f>
        <v>24.11</v>
      </c>
    </row>
    <row r="26" spans="1:18" ht="12.95" customHeight="1">
      <c r="A26" s="68" t="s">
        <v>22</v>
      </c>
      <c r="B26" s="69">
        <v>0.28000000000000003</v>
      </c>
      <c r="C26" s="69">
        <v>0.3</v>
      </c>
      <c r="D26" s="69">
        <v>0.27</v>
      </c>
      <c r="E26" s="69">
        <v>0.28000000000000003</v>
      </c>
      <c r="F26" s="69">
        <v>0.27</v>
      </c>
      <c r="G26" s="69">
        <v>0.28000000000000003</v>
      </c>
      <c r="H26" s="69">
        <v>0.35</v>
      </c>
      <c r="I26" s="69">
        <v>0.38</v>
      </c>
      <c r="J26" s="69">
        <v>0.33073770754563603</v>
      </c>
      <c r="K26" s="69">
        <v>0.31</v>
      </c>
      <c r="L26" s="69">
        <v>0.28999999999999998</v>
      </c>
      <c r="M26" s="69">
        <v>0.28999999999999998</v>
      </c>
      <c r="N26" s="69">
        <v>0.28516249617172101</v>
      </c>
      <c r="O26" s="73">
        <v>0.3</v>
      </c>
      <c r="P26" s="73">
        <v>0.31</v>
      </c>
      <c r="Q26" s="73">
        <v>0.26175570406976773</v>
      </c>
      <c r="R26" s="87">
        <f>[1]Blad2!D116</f>
        <v>0.23156643825592746</v>
      </c>
    </row>
    <row r="27" spans="1:18" ht="12.95" customHeight="1">
      <c r="A27" s="68" t="s">
        <v>23</v>
      </c>
      <c r="B27" s="69">
        <v>1.1000000000000001</v>
      </c>
      <c r="C27" s="69">
        <v>0.74</v>
      </c>
      <c r="D27" s="69">
        <v>0.65</v>
      </c>
      <c r="E27" s="69">
        <v>0.85</v>
      </c>
      <c r="F27" s="69">
        <v>0.68</v>
      </c>
      <c r="G27" s="69">
        <v>0.93</v>
      </c>
      <c r="H27" s="69">
        <v>1.01</v>
      </c>
      <c r="I27" s="69">
        <v>1.1000000000000001</v>
      </c>
      <c r="J27" s="69">
        <v>1.5048041419659701</v>
      </c>
      <c r="K27" s="69">
        <v>1.27</v>
      </c>
      <c r="L27" s="69">
        <v>1.2</v>
      </c>
      <c r="M27" s="69">
        <v>1.33</v>
      </c>
      <c r="N27" s="69">
        <v>1.3076433972000001</v>
      </c>
      <c r="O27" s="69">
        <v>1.18</v>
      </c>
      <c r="P27" s="69">
        <v>1.1200000000000001</v>
      </c>
      <c r="Q27" s="69">
        <v>1.1200000000000001</v>
      </c>
      <c r="R27" s="74">
        <f>[1]Blad2!D15</f>
        <v>1.05</v>
      </c>
    </row>
    <row r="28" spans="1:18" ht="12.95" customHeight="1">
      <c r="A28" s="68" t="s">
        <v>24</v>
      </c>
      <c r="B28" s="69">
        <v>0.95</v>
      </c>
      <c r="C28" s="69">
        <v>1.2</v>
      </c>
      <c r="D28" s="69">
        <v>2.06</v>
      </c>
      <c r="E28" s="69">
        <v>3.64</v>
      </c>
      <c r="F28" s="69">
        <v>3.91</v>
      </c>
      <c r="G28" s="69">
        <v>6.56</v>
      </c>
      <c r="H28" s="69">
        <v>6.36</v>
      </c>
      <c r="I28" s="69">
        <v>6.45</v>
      </c>
      <c r="J28" s="69">
        <v>8.7671035905314909</v>
      </c>
      <c r="K28" s="69">
        <v>8.33</v>
      </c>
      <c r="L28" s="69">
        <v>9.9700000000000006</v>
      </c>
      <c r="M28" s="69">
        <v>9.4499999999999993</v>
      </c>
      <c r="N28" s="69">
        <v>8.6211282987186699</v>
      </c>
      <c r="O28" s="73">
        <v>10.51</v>
      </c>
      <c r="P28" s="73">
        <v>10.65</v>
      </c>
      <c r="Q28" s="73">
        <v>10.269441927510119</v>
      </c>
      <c r="R28" s="74">
        <f>[1]Blad2!D114</f>
        <v>9.9789515148960977</v>
      </c>
    </row>
    <row r="29" spans="1:18" ht="12.95" customHeight="1">
      <c r="A29" s="68" t="s">
        <v>25</v>
      </c>
      <c r="B29" s="69">
        <v>2.35</v>
      </c>
      <c r="C29" s="69">
        <v>2.74</v>
      </c>
      <c r="D29" s="69">
        <v>3.25</v>
      </c>
      <c r="E29" s="69">
        <v>3.49</v>
      </c>
      <c r="F29" s="69">
        <v>3.57</v>
      </c>
      <c r="G29" s="69">
        <v>3.4</v>
      </c>
      <c r="H29" s="69">
        <v>4.49</v>
      </c>
      <c r="I29" s="69">
        <v>4.5999999999999996</v>
      </c>
      <c r="J29" s="69">
        <v>4.7347787238730197</v>
      </c>
      <c r="K29" s="69">
        <v>5.44</v>
      </c>
      <c r="L29" s="69">
        <v>5.93</v>
      </c>
      <c r="M29" s="69">
        <v>5.36</v>
      </c>
      <c r="N29" s="69">
        <v>5.1072587318220704</v>
      </c>
      <c r="O29" s="73">
        <v>5.4</v>
      </c>
      <c r="P29" s="73">
        <v>6.3</v>
      </c>
      <c r="Q29" s="73">
        <v>6.2256729266819226</v>
      </c>
      <c r="R29" s="74">
        <f>[1]Blad2!D115</f>
        <v>6.63</v>
      </c>
    </row>
    <row r="30" spans="1:18" ht="12.95" customHeight="1">
      <c r="A30" s="68" t="s">
        <v>26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0.02</v>
      </c>
      <c r="J30" s="69">
        <v>9.9317657385555912E-4</v>
      </c>
      <c r="K30" s="69">
        <v>0</v>
      </c>
      <c r="L30" s="69">
        <v>0</v>
      </c>
      <c r="M30" s="69">
        <v>0</v>
      </c>
      <c r="N30" s="69">
        <v>6.9869083856369404E-4</v>
      </c>
      <c r="O30" s="69">
        <v>0</v>
      </c>
      <c r="P30" s="74">
        <v>0</v>
      </c>
      <c r="Q30" s="74">
        <v>0</v>
      </c>
      <c r="R30" s="74">
        <f>[1]Blad2!D17</f>
        <v>0</v>
      </c>
    </row>
    <row r="31" spans="1:18" ht="12.95" customHeight="1">
      <c r="A31" s="68" t="s">
        <v>27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0.11</v>
      </c>
      <c r="I31" s="69">
        <v>0.15</v>
      </c>
      <c r="J31" s="69">
        <v>0.14490236386515901</v>
      </c>
      <c r="K31" s="69">
        <v>0.15</v>
      </c>
      <c r="L31" s="69"/>
      <c r="M31" s="69"/>
      <c r="N31" s="69"/>
      <c r="O31" s="69"/>
      <c r="P31" s="69"/>
      <c r="Q31" s="69"/>
      <c r="R31" s="69"/>
    </row>
    <row r="32" spans="1:18" ht="12.95" customHeight="1">
      <c r="A32" s="68" t="s">
        <v>28</v>
      </c>
      <c r="B32" s="69"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0.01</v>
      </c>
      <c r="I32" s="69">
        <v>0</v>
      </c>
      <c r="J32" s="69">
        <v>1.24263641752351E-3</v>
      </c>
      <c r="K32" s="69">
        <v>0</v>
      </c>
      <c r="L32" s="69">
        <v>0</v>
      </c>
      <c r="M32" s="69">
        <v>0</v>
      </c>
      <c r="N32" s="69">
        <v>5.9071644712621997E-3</v>
      </c>
      <c r="O32" s="69">
        <v>0.01</v>
      </c>
      <c r="P32" s="69">
        <v>0.01</v>
      </c>
      <c r="Q32" s="69">
        <v>0.01</v>
      </c>
      <c r="R32" s="69">
        <f>[1]Blad2!D18</f>
        <v>0.01</v>
      </c>
    </row>
    <row r="33" spans="1:18" ht="12.95" customHeight="1">
      <c r="A33" s="68" t="s">
        <v>29</v>
      </c>
      <c r="B33" s="69">
        <v>2.52</v>
      </c>
      <c r="C33" s="69">
        <v>2.5499999999999998</v>
      </c>
      <c r="D33" s="69">
        <v>2.75</v>
      </c>
      <c r="E33" s="69">
        <v>2.86</v>
      </c>
      <c r="F33" s="69">
        <v>2.77</v>
      </c>
      <c r="G33" s="69">
        <v>2.81</v>
      </c>
      <c r="H33" s="69">
        <v>2.87</v>
      </c>
      <c r="I33" s="69">
        <v>3</v>
      </c>
      <c r="J33" s="69">
        <v>3.1006751152731802</v>
      </c>
      <c r="K33" s="69">
        <v>3.07</v>
      </c>
      <c r="L33" s="69">
        <v>3.49</v>
      </c>
      <c r="M33" s="69">
        <v>3.49</v>
      </c>
      <c r="N33" s="69">
        <v>3.5322048774793702</v>
      </c>
      <c r="O33" s="69">
        <v>3.5400000000000005</v>
      </c>
      <c r="P33" s="69">
        <v>3.63</v>
      </c>
      <c r="Q33" s="69">
        <v>3.5300000000000002</v>
      </c>
      <c r="R33" s="69">
        <f>[1]Blad2!D19</f>
        <v>3.2799999999999994</v>
      </c>
    </row>
    <row r="34" spans="1:18" ht="12.95" customHeight="1">
      <c r="A34" s="75" t="s">
        <v>31</v>
      </c>
      <c r="B34" s="76">
        <v>365.72</v>
      </c>
      <c r="C34" s="76">
        <v>390.78</v>
      </c>
      <c r="D34" s="76">
        <v>402.72</v>
      </c>
      <c r="E34" s="76">
        <v>411.18</v>
      </c>
      <c r="F34" s="76">
        <v>391.11000000000007</v>
      </c>
      <c r="G34" s="76">
        <v>403.00000000000006</v>
      </c>
      <c r="H34" s="76">
        <v>390.77</v>
      </c>
      <c r="I34" s="76">
        <v>396.32</v>
      </c>
      <c r="J34" s="76">
        <v>411.53439136169538</v>
      </c>
      <c r="K34" s="76">
        <v>394.59999999999997</v>
      </c>
      <c r="L34" s="76">
        <v>382.98</v>
      </c>
      <c r="M34" s="76">
        <v>370.78999999999996</v>
      </c>
      <c r="N34" s="76">
        <v>366.55216268060082</v>
      </c>
      <c r="O34" s="76">
        <v>355.49</v>
      </c>
      <c r="P34" s="76">
        <v>346.22999999999996</v>
      </c>
      <c r="Q34" s="76">
        <v>330.69466905038422</v>
      </c>
      <c r="R34" s="76">
        <f>R33+R32+R31+R30+R29+R28+R27+R26+R25+R24+R23+R22+R21+R18+R17+R13+R10+R6</f>
        <v>305.08563562101386</v>
      </c>
    </row>
    <row r="35" spans="1:18" ht="12.95" customHeight="1">
      <c r="A35" s="68" t="s">
        <v>32</v>
      </c>
      <c r="B35" s="69">
        <v>63.83</v>
      </c>
      <c r="C35" s="69">
        <v>60.79</v>
      </c>
      <c r="D35" s="69">
        <v>54.18</v>
      </c>
      <c r="E35" s="69">
        <v>43.4</v>
      </c>
      <c r="F35" s="69">
        <v>37.44</v>
      </c>
      <c r="G35" s="69">
        <v>36.01</v>
      </c>
      <c r="H35" s="69">
        <v>37.36</v>
      </c>
      <c r="I35" s="69">
        <v>35.479999999999997</v>
      </c>
      <c r="J35" s="69">
        <v>34.512206921111797</v>
      </c>
      <c r="K35" s="69">
        <v>32.25</v>
      </c>
      <c r="L35" s="69">
        <v>31.26</v>
      </c>
      <c r="M35" s="69">
        <v>29.25</v>
      </c>
      <c r="N35" s="69">
        <v>26.209282879436799</v>
      </c>
      <c r="O35" s="69">
        <v>27.71</v>
      </c>
      <c r="P35" s="69">
        <v>34.590000000000003</v>
      </c>
      <c r="Q35" s="69">
        <v>34.36</v>
      </c>
      <c r="R35" s="69">
        <f>[1]Blad2!D20</f>
        <v>19.2</v>
      </c>
    </row>
    <row r="36" spans="1:18" ht="12.95" customHeight="1">
      <c r="A36" s="68" t="s">
        <v>33</v>
      </c>
      <c r="B36" s="69">
        <v>140.22</v>
      </c>
      <c r="C36" s="69">
        <v>134.12</v>
      </c>
      <c r="D36" s="69">
        <v>106.31</v>
      </c>
      <c r="E36" s="69">
        <v>109.8</v>
      </c>
      <c r="F36" s="69">
        <v>109.93</v>
      </c>
      <c r="G36" s="69">
        <v>109.69</v>
      </c>
      <c r="H36" s="69">
        <v>106.07</v>
      </c>
      <c r="I36" s="69">
        <v>109.08</v>
      </c>
      <c r="J36" s="69">
        <v>114.423004044397</v>
      </c>
      <c r="K36" s="69">
        <v>111.19</v>
      </c>
      <c r="L36" s="69">
        <v>110.4</v>
      </c>
      <c r="M36" s="69">
        <v>114.19</v>
      </c>
      <c r="N36" s="69">
        <v>116.24106378904401</v>
      </c>
      <c r="O36" s="69">
        <v>108.97</v>
      </c>
      <c r="P36" s="69">
        <v>100.94</v>
      </c>
      <c r="Q36" s="69">
        <v>105.64220150787756</v>
      </c>
      <c r="R36" s="69">
        <f>[1]Blad2!D21</f>
        <v>105.78</v>
      </c>
    </row>
    <row r="37" spans="1:18" ht="12.95" customHeight="1">
      <c r="A37" s="68" t="s">
        <v>34</v>
      </c>
      <c r="B37" s="69">
        <v>16.86</v>
      </c>
      <c r="C37" s="69">
        <v>5.24</v>
      </c>
      <c r="D37" s="69">
        <v>13.97</v>
      </c>
      <c r="E37" s="69">
        <v>5.19</v>
      </c>
      <c r="F37" s="69">
        <v>3.83</v>
      </c>
      <c r="G37" s="69">
        <v>4.55</v>
      </c>
      <c r="H37" s="69">
        <v>4.79</v>
      </c>
      <c r="I37" s="69">
        <v>2.68</v>
      </c>
      <c r="J37" s="69">
        <v>2.61644150195808</v>
      </c>
      <c r="K37" s="69">
        <v>2.97</v>
      </c>
      <c r="L37" s="69">
        <v>2.0299999999999998</v>
      </c>
      <c r="M37" s="69">
        <v>5.27</v>
      </c>
      <c r="N37" s="69">
        <v>5.5660708994423898</v>
      </c>
      <c r="O37" s="69">
        <v>7.4</v>
      </c>
      <c r="P37" s="69">
        <v>6.98</v>
      </c>
      <c r="Q37" s="69">
        <v>6.82</v>
      </c>
      <c r="R37" s="69">
        <f>[1]Blad2!D22</f>
        <v>9.14</v>
      </c>
    </row>
    <row r="38" spans="1:18" ht="12.95" customHeight="1">
      <c r="A38" s="75" t="s">
        <v>35</v>
      </c>
      <c r="B38" s="76">
        <v>220.91</v>
      </c>
      <c r="C38" s="76">
        <v>200.15</v>
      </c>
      <c r="D38" s="76">
        <v>174.46</v>
      </c>
      <c r="E38" s="76">
        <v>158.38999999999999</v>
      </c>
      <c r="F38" s="76">
        <v>151.20000000000002</v>
      </c>
      <c r="G38" s="76">
        <v>150.25</v>
      </c>
      <c r="H38" s="76">
        <v>148.22</v>
      </c>
      <c r="I38" s="76">
        <v>147.24</v>
      </c>
      <c r="J38" s="76">
        <v>151.55165246746691</v>
      </c>
      <c r="K38" s="76">
        <v>146.41</v>
      </c>
      <c r="L38" s="76">
        <v>143.69</v>
      </c>
      <c r="M38" s="76">
        <v>148.71</v>
      </c>
      <c r="N38" s="76">
        <v>148.01641756792318</v>
      </c>
      <c r="O38" s="76">
        <v>144.08000000000001</v>
      </c>
      <c r="P38" s="76">
        <v>142.51</v>
      </c>
      <c r="Q38" s="76">
        <v>146.82220150787754</v>
      </c>
      <c r="R38" s="76">
        <f>SUM(R35:R37)</f>
        <v>134.12</v>
      </c>
    </row>
    <row r="39" spans="1:18" s="79" customFormat="1" ht="12.95" customHeight="1">
      <c r="A39" s="77" t="s">
        <v>36</v>
      </c>
      <c r="B39" s="78">
        <v>586.63</v>
      </c>
      <c r="C39" s="78">
        <v>590.92999999999995</v>
      </c>
      <c r="D39" s="78">
        <v>577.17999999999995</v>
      </c>
      <c r="E39" s="78">
        <v>569.57000000000005</v>
      </c>
      <c r="F39" s="78">
        <v>542.31000000000006</v>
      </c>
      <c r="G39" s="78">
        <v>553.25</v>
      </c>
      <c r="H39" s="78">
        <v>538.99</v>
      </c>
      <c r="I39" s="78">
        <v>543.55999999999995</v>
      </c>
      <c r="J39" s="78">
        <v>563.08604382916224</v>
      </c>
      <c r="K39" s="78">
        <v>541.01</v>
      </c>
      <c r="L39" s="78">
        <v>526.67000000000007</v>
      </c>
      <c r="M39" s="78">
        <v>519.5</v>
      </c>
      <c r="N39" s="78">
        <v>514.56858024852397</v>
      </c>
      <c r="O39" s="78">
        <v>499.57000000000005</v>
      </c>
      <c r="P39" s="78">
        <v>488.73999999999995</v>
      </c>
      <c r="Q39" s="78">
        <v>477.51687055826176</v>
      </c>
      <c r="R39" s="78">
        <f>R38+R34</f>
        <v>439.20563562101387</v>
      </c>
    </row>
    <row r="40" spans="1:18" ht="12.9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L40" s="68"/>
      <c r="M40" s="68"/>
      <c r="N40" s="68"/>
      <c r="O40" s="68"/>
      <c r="P40" s="68"/>
      <c r="R40" s="19"/>
    </row>
    <row r="41" spans="1:18" ht="23.25">
      <c r="A41" s="64" t="s">
        <v>373</v>
      </c>
      <c r="B41" s="65">
        <v>1999</v>
      </c>
      <c r="C41" s="65">
        <v>2000</v>
      </c>
      <c r="D41" s="65">
        <v>2001</v>
      </c>
      <c r="E41" s="65">
        <v>2002</v>
      </c>
      <c r="F41" s="65">
        <v>2003</v>
      </c>
      <c r="G41" s="65">
        <v>2004</v>
      </c>
      <c r="H41" s="65">
        <v>2005</v>
      </c>
      <c r="I41" s="65">
        <v>2006</v>
      </c>
      <c r="J41" s="65">
        <v>2007</v>
      </c>
      <c r="K41" s="65">
        <v>2008</v>
      </c>
      <c r="L41" s="65">
        <v>2009</v>
      </c>
      <c r="M41" s="66">
        <v>2010</v>
      </c>
      <c r="N41" s="66">
        <v>2011</v>
      </c>
      <c r="O41" s="66">
        <v>2012</v>
      </c>
      <c r="P41" s="66">
        <v>2013</v>
      </c>
      <c r="Q41" s="66">
        <v>2014</v>
      </c>
      <c r="R41" s="66">
        <v>2015</v>
      </c>
    </row>
    <row r="42" spans="1:18" ht="12.95" customHeight="1">
      <c r="A42" s="68" t="s">
        <v>0</v>
      </c>
      <c r="B42" s="69">
        <v>8.73</v>
      </c>
      <c r="C42" s="69">
        <v>8.51</v>
      </c>
      <c r="D42" s="69">
        <v>8.91</v>
      </c>
      <c r="E42" s="69">
        <v>11.62</v>
      </c>
      <c r="F42" s="69">
        <v>12.25</v>
      </c>
      <c r="G42" s="69">
        <v>12.38</v>
      </c>
      <c r="H42" s="69">
        <v>12.23</v>
      </c>
      <c r="I42" s="69">
        <v>12.62</v>
      </c>
      <c r="J42" s="69">
        <v>12.9309063857069</v>
      </c>
      <c r="K42" s="69">
        <v>12.88</v>
      </c>
      <c r="L42" s="69">
        <v>12.87</v>
      </c>
      <c r="M42" s="69">
        <v>11.97</v>
      </c>
      <c r="N42" s="69">
        <v>12.872106794900001</v>
      </c>
      <c r="O42" s="69">
        <v>12.67</v>
      </c>
      <c r="P42" s="69">
        <v>12.87</v>
      </c>
      <c r="Q42" s="69">
        <v>13.1</v>
      </c>
      <c r="R42" s="69">
        <f>[1]Blad2!D24</f>
        <v>13.52</v>
      </c>
    </row>
    <row r="43" spans="1:18" ht="12.95" customHeight="1">
      <c r="A43" s="68" t="s">
        <v>1</v>
      </c>
      <c r="B43" s="69">
        <v>5.93</v>
      </c>
      <c r="C43" s="69">
        <v>5.86</v>
      </c>
      <c r="D43" s="69">
        <v>6.52</v>
      </c>
      <c r="E43" s="69">
        <v>8.69</v>
      </c>
      <c r="F43" s="69">
        <v>9.25</v>
      </c>
      <c r="G43" s="69">
        <v>8.68</v>
      </c>
      <c r="H43" s="69">
        <v>10.28</v>
      </c>
      <c r="I43" s="69">
        <v>10.1</v>
      </c>
      <c r="J43" s="69">
        <v>10.559932985762501</v>
      </c>
      <c r="K43" s="69">
        <v>11.01</v>
      </c>
      <c r="L43" s="69">
        <v>10.84</v>
      </c>
      <c r="M43" s="69">
        <v>10.71</v>
      </c>
      <c r="N43" s="69">
        <v>11.769242904436499</v>
      </c>
      <c r="O43" s="69">
        <v>11.34</v>
      </c>
      <c r="P43" s="69">
        <v>11.34</v>
      </c>
      <c r="Q43" s="69">
        <v>11.22</v>
      </c>
      <c r="R43" s="69">
        <f>[1]Blad2!D25</f>
        <v>11.56</v>
      </c>
    </row>
    <row r="44" spans="1:18" ht="12.95" customHeight="1">
      <c r="A44" s="68" t="s">
        <v>2</v>
      </c>
      <c r="B44" s="69">
        <v>6.53</v>
      </c>
      <c r="C44" s="69">
        <v>7.62</v>
      </c>
      <c r="D44" s="69">
        <v>6.32</v>
      </c>
      <c r="E44" s="69">
        <v>3.25</v>
      </c>
      <c r="F44" s="69">
        <v>2.1</v>
      </c>
      <c r="G44" s="69">
        <v>3.05</v>
      </c>
      <c r="H44" s="69">
        <v>1.67</v>
      </c>
      <c r="I44" s="69">
        <v>2.63</v>
      </c>
      <c r="J44" s="69">
        <v>2.3446733358332601</v>
      </c>
      <c r="K44" s="69">
        <v>2.41</v>
      </c>
      <c r="L44" s="69">
        <v>1.9</v>
      </c>
      <c r="M44" s="69">
        <v>2.36</v>
      </c>
      <c r="N44" s="69">
        <v>1.3710319235605199</v>
      </c>
      <c r="O44" s="69">
        <v>1.29</v>
      </c>
      <c r="P44" s="69">
        <v>1.3</v>
      </c>
      <c r="Q44" s="69">
        <v>1.06</v>
      </c>
      <c r="R44" s="69">
        <f>[1]Blad2!D26</f>
        <v>0.97</v>
      </c>
    </row>
    <row r="45" spans="1:18" ht="12.95" customHeight="1">
      <c r="A45" s="70" t="s">
        <v>3</v>
      </c>
      <c r="B45" s="71">
        <v>21.19</v>
      </c>
      <c r="C45" s="71">
        <v>21.99</v>
      </c>
      <c r="D45" s="71">
        <v>21.75</v>
      </c>
      <c r="E45" s="71">
        <v>23.56</v>
      </c>
      <c r="F45" s="71">
        <v>23.6</v>
      </c>
      <c r="G45" s="71">
        <v>24.11</v>
      </c>
      <c r="H45" s="71">
        <v>24.19</v>
      </c>
      <c r="I45" s="71">
        <v>25.35</v>
      </c>
      <c r="J45" s="71">
        <v>25.835512707302598</v>
      </c>
      <c r="K45" s="71">
        <v>26.3</v>
      </c>
      <c r="L45" s="71">
        <v>25.61</v>
      </c>
      <c r="M45" s="71">
        <v>25.04</v>
      </c>
      <c r="N45" s="71">
        <v>26.012381622897021</v>
      </c>
      <c r="O45" s="71">
        <v>25.299999999999997</v>
      </c>
      <c r="P45" s="71">
        <v>25.51</v>
      </c>
      <c r="Q45" s="71">
        <v>25.38</v>
      </c>
      <c r="R45" s="71">
        <f>SUM(R42:R44)</f>
        <v>26.049999999999997</v>
      </c>
    </row>
    <row r="46" spans="1:18" ht="12.95" customHeight="1">
      <c r="A46" s="68" t="s">
        <v>4</v>
      </c>
      <c r="B46" s="69">
        <v>4.2</v>
      </c>
      <c r="C46" s="69">
        <v>3.99</v>
      </c>
      <c r="D46" s="69">
        <v>4.1500000000000004</v>
      </c>
      <c r="E46" s="69">
        <v>3.37</v>
      </c>
      <c r="F46" s="69">
        <v>3.11</v>
      </c>
      <c r="G46" s="69">
        <v>3.18</v>
      </c>
      <c r="H46" s="69">
        <v>3.16</v>
      </c>
      <c r="I46" s="69">
        <v>0.01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/>
      <c r="P46" s="69"/>
      <c r="Q46" s="69"/>
      <c r="R46" s="69"/>
    </row>
    <row r="47" spans="1:18" ht="12.95" customHeight="1">
      <c r="A47" s="68" t="s">
        <v>5</v>
      </c>
      <c r="B47" s="69">
        <v>2.02</v>
      </c>
      <c r="C47" s="69">
        <v>1.83</v>
      </c>
      <c r="D47" s="69">
        <v>2.08</v>
      </c>
      <c r="E47" s="69">
        <v>1.72</v>
      </c>
      <c r="F47" s="69">
        <v>1.6</v>
      </c>
      <c r="G47" s="69">
        <v>1.64</v>
      </c>
      <c r="H47" s="69">
        <v>1.65</v>
      </c>
      <c r="I47" s="69">
        <v>0.01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/>
      <c r="P47" s="69"/>
      <c r="Q47" s="69"/>
      <c r="R47" s="69"/>
    </row>
    <row r="48" spans="1:18" ht="12.95" customHeight="1">
      <c r="A48" s="68" t="s">
        <v>6</v>
      </c>
      <c r="B48" s="69">
        <v>62.21</v>
      </c>
      <c r="C48" s="69">
        <v>65.5</v>
      </c>
      <c r="D48" s="69">
        <v>65.650000000000006</v>
      </c>
      <c r="E48" s="69">
        <v>65.319999999999993</v>
      </c>
      <c r="F48" s="69">
        <v>65.86</v>
      </c>
      <c r="G48" s="69">
        <v>70.48</v>
      </c>
      <c r="H48" s="69">
        <v>71.819999999999993</v>
      </c>
      <c r="I48" s="69">
        <v>77.61</v>
      </c>
      <c r="J48" s="69">
        <v>77.935103847875297</v>
      </c>
      <c r="K48" s="69">
        <v>78.47</v>
      </c>
      <c r="L48" s="69">
        <v>76.31</v>
      </c>
      <c r="M48" s="69">
        <v>76.03</v>
      </c>
      <c r="N48" s="69">
        <v>75.377830808400006</v>
      </c>
      <c r="O48" s="69">
        <v>72.44</v>
      </c>
      <c r="P48" s="69">
        <v>70.33</v>
      </c>
      <c r="Q48" s="69">
        <v>70.8</v>
      </c>
      <c r="R48" s="69">
        <f>[1]Blad2!D27</f>
        <v>65.91</v>
      </c>
    </row>
    <row r="49" spans="1:18" ht="12.95" customHeight="1">
      <c r="A49" s="70" t="s">
        <v>7</v>
      </c>
      <c r="B49" s="71">
        <v>68.430000000000007</v>
      </c>
      <c r="C49" s="71">
        <v>71.319999999999993</v>
      </c>
      <c r="D49" s="71">
        <v>71.88</v>
      </c>
      <c r="E49" s="71">
        <v>70.41</v>
      </c>
      <c r="F49" s="71">
        <v>70.569999999999993</v>
      </c>
      <c r="G49" s="71">
        <v>75.3</v>
      </c>
      <c r="H49" s="71">
        <v>76.64</v>
      </c>
      <c r="I49" s="71">
        <v>77.62</v>
      </c>
      <c r="J49" s="71">
        <v>77.935103847875297</v>
      </c>
      <c r="K49" s="71">
        <v>78.47</v>
      </c>
      <c r="L49" s="71">
        <v>76.31</v>
      </c>
      <c r="M49" s="71">
        <v>76.03</v>
      </c>
      <c r="N49" s="71">
        <v>75.377830808400006</v>
      </c>
      <c r="O49" s="71">
        <v>72.44</v>
      </c>
      <c r="P49" s="71">
        <v>70.33</v>
      </c>
      <c r="Q49" s="71">
        <v>70.8</v>
      </c>
      <c r="R49" s="71">
        <f>SUM(R46:R48)</f>
        <v>65.91</v>
      </c>
    </row>
    <row r="50" spans="1:18" ht="12.95" customHeight="1">
      <c r="A50" s="68" t="s">
        <v>370</v>
      </c>
      <c r="B50" s="69">
        <f>8.94+0.01</f>
        <v>8.9499999999999993</v>
      </c>
      <c r="C50" s="69">
        <v>9.69</v>
      </c>
      <c r="D50" s="69">
        <v>9.6199999999999992</v>
      </c>
      <c r="E50" s="69">
        <v>9.2799999999999994</v>
      </c>
      <c r="F50" s="69">
        <v>8.98</v>
      </c>
      <c r="G50" s="69">
        <v>8.15</v>
      </c>
      <c r="H50" s="69">
        <v>8.1199999999999992</v>
      </c>
      <c r="I50" s="69">
        <v>7.16</v>
      </c>
      <c r="J50" s="69">
        <v>7.1976436148979701</v>
      </c>
      <c r="K50" s="69">
        <v>6.31</v>
      </c>
      <c r="L50" s="69">
        <v>7.46</v>
      </c>
      <c r="M50" s="69">
        <v>5.7</v>
      </c>
      <c r="N50" s="69">
        <v>5.0128454775348397</v>
      </c>
      <c r="O50" s="69">
        <v>4.07</v>
      </c>
      <c r="P50" s="69">
        <v>4.08</v>
      </c>
      <c r="Q50" s="69">
        <v>4.24</v>
      </c>
      <c r="R50" s="69">
        <f>[1]Blad2!D28</f>
        <v>4.6500000000000004</v>
      </c>
    </row>
    <row r="51" spans="1:18" ht="12.95" customHeight="1">
      <c r="A51" s="68" t="s">
        <v>9</v>
      </c>
      <c r="B51" s="69">
        <v>1.07</v>
      </c>
      <c r="C51" s="69">
        <v>1.59</v>
      </c>
      <c r="D51" s="69">
        <v>1.5</v>
      </c>
      <c r="E51" s="69">
        <v>2.0299999999999998</v>
      </c>
      <c r="F51" s="69">
        <v>2.46</v>
      </c>
      <c r="G51" s="69">
        <v>2.5</v>
      </c>
      <c r="H51" s="69">
        <v>2.39</v>
      </c>
      <c r="I51" s="69">
        <v>2.2400000000000002</v>
      </c>
      <c r="J51" s="69">
        <v>2.3863769974234601</v>
      </c>
      <c r="K51" s="69">
        <v>2.5</v>
      </c>
      <c r="L51" s="69">
        <v>2.68</v>
      </c>
      <c r="M51" s="69">
        <v>4.2300000000000004</v>
      </c>
      <c r="N51" s="69">
        <v>4.0463377246678203</v>
      </c>
      <c r="O51" s="73">
        <v>4.03</v>
      </c>
      <c r="P51" s="73">
        <v>4.17</v>
      </c>
      <c r="Q51" s="73">
        <v>3.8237737418550823</v>
      </c>
      <c r="R51" s="73">
        <f>[1]Blad2!I42</f>
        <v>3.92925788779328</v>
      </c>
    </row>
    <row r="52" spans="1:18" ht="12.95" customHeight="1">
      <c r="A52" s="70" t="s">
        <v>10</v>
      </c>
      <c r="B52" s="71">
        <v>10.02</v>
      </c>
      <c r="C52" s="71">
        <v>11.28</v>
      </c>
      <c r="D52" s="71">
        <v>11.12</v>
      </c>
      <c r="E52" s="71">
        <v>11.31</v>
      </c>
      <c r="F52" s="71">
        <v>11.440000000000001</v>
      </c>
      <c r="G52" s="71">
        <v>10.65</v>
      </c>
      <c r="H52" s="71">
        <v>10.51</v>
      </c>
      <c r="I52" s="71">
        <v>9.4</v>
      </c>
      <c r="J52" s="71">
        <v>9.5840206123214298</v>
      </c>
      <c r="K52" s="71">
        <v>8.8099999999999987</v>
      </c>
      <c r="L52" s="71">
        <v>10.14</v>
      </c>
      <c r="M52" s="71">
        <v>9.93</v>
      </c>
      <c r="N52" s="71">
        <v>9.0591832022026608</v>
      </c>
      <c r="O52" s="71">
        <v>8.1000000000000014</v>
      </c>
      <c r="P52" s="71">
        <v>8.25</v>
      </c>
      <c r="Q52" s="71">
        <v>8.0637737418550834</v>
      </c>
      <c r="R52" s="71">
        <f t="shared" ref="R52" si="0">SUM(R50:R51)</f>
        <v>8.5792578877932808</v>
      </c>
    </row>
    <row r="53" spans="1:18" ht="12.95" customHeight="1">
      <c r="A53" s="68" t="s">
        <v>371</v>
      </c>
      <c r="B53" s="69">
        <v>7.38</v>
      </c>
      <c r="C53" s="69">
        <v>7.93</v>
      </c>
      <c r="D53" s="69">
        <v>9.07</v>
      </c>
      <c r="E53" s="69">
        <v>9.1199999999999992</v>
      </c>
      <c r="F53" s="69">
        <v>8.26</v>
      </c>
      <c r="G53" s="69">
        <v>10.18</v>
      </c>
      <c r="H53" s="69">
        <v>7.37</v>
      </c>
      <c r="I53" s="69">
        <v>9.02</v>
      </c>
      <c r="J53" s="69">
        <v>8.2628663707072807</v>
      </c>
      <c r="K53" s="69">
        <v>9.3000000000000007</v>
      </c>
      <c r="L53" s="69">
        <v>10.24</v>
      </c>
      <c r="M53" s="69">
        <v>7.96</v>
      </c>
      <c r="N53" s="69">
        <v>9.1794575961497706</v>
      </c>
      <c r="O53" s="69">
        <v>8.42</v>
      </c>
      <c r="P53" s="69">
        <v>9.370000000000001</v>
      </c>
      <c r="Q53" s="69">
        <v>10.41</v>
      </c>
      <c r="R53" s="69">
        <f>[1]Blad2!D29</f>
        <v>11.709999999999999</v>
      </c>
    </row>
    <row r="54" spans="1:18" ht="12.95" customHeight="1">
      <c r="A54" s="68" t="s">
        <v>12</v>
      </c>
      <c r="B54" s="69">
        <v>1.1599999999999999</v>
      </c>
      <c r="C54" s="69">
        <v>1.25</v>
      </c>
      <c r="D54" s="69">
        <v>1.54</v>
      </c>
      <c r="E54" s="69">
        <v>2.2400000000000002</v>
      </c>
      <c r="F54" s="69">
        <v>3.15</v>
      </c>
      <c r="G54" s="69">
        <v>3.15</v>
      </c>
      <c r="H54" s="69">
        <v>4.62</v>
      </c>
      <c r="I54" s="69">
        <v>4.75</v>
      </c>
      <c r="J54" s="69">
        <v>3.6705173644292302</v>
      </c>
      <c r="K54" s="69">
        <v>3.73</v>
      </c>
      <c r="L54" s="69">
        <v>6.85</v>
      </c>
      <c r="M54" s="69">
        <v>6.27</v>
      </c>
      <c r="N54" s="69">
        <v>6.0378508730837899</v>
      </c>
      <c r="O54" s="73">
        <v>6.01</v>
      </c>
      <c r="P54" s="73">
        <v>6.21</v>
      </c>
      <c r="Q54" s="73">
        <v>5.886999522475489</v>
      </c>
      <c r="R54" s="73">
        <f>[1]Blad2!I41</f>
        <v>6.2019443647205561</v>
      </c>
    </row>
    <row r="55" spans="1:18" ht="12.95" customHeight="1">
      <c r="A55" s="68" t="s">
        <v>372</v>
      </c>
      <c r="B55" s="69">
        <v>0.02</v>
      </c>
      <c r="C55" s="69">
        <v>0.04</v>
      </c>
      <c r="D55" s="69">
        <v>0.04</v>
      </c>
      <c r="E55" s="69">
        <v>0.06</v>
      </c>
      <c r="F55" s="69">
        <v>0.08</v>
      </c>
      <c r="G55" s="69">
        <v>0.08</v>
      </c>
      <c r="H55" s="69">
        <v>0.06</v>
      </c>
      <c r="I55" s="69">
        <v>0.06</v>
      </c>
      <c r="J55" s="69">
        <v>4.7309148532097896E-2</v>
      </c>
      <c r="K55" s="69">
        <v>7.0000000000000007E-2</v>
      </c>
      <c r="L55" s="69">
        <v>0.12</v>
      </c>
      <c r="M55" s="69">
        <v>0.11</v>
      </c>
      <c r="N55" s="69"/>
      <c r="O55" s="69"/>
      <c r="P55" s="69"/>
      <c r="Q55" s="69"/>
      <c r="R55" s="69"/>
    </row>
    <row r="56" spans="1:18" ht="12.95" customHeight="1">
      <c r="A56" s="70" t="s">
        <v>13</v>
      </c>
      <c r="B56" s="71">
        <v>8.56</v>
      </c>
      <c r="C56" s="71">
        <v>9.2200000000000006</v>
      </c>
      <c r="D56" s="71">
        <v>10.65</v>
      </c>
      <c r="E56" s="71">
        <v>11.42</v>
      </c>
      <c r="F56" s="71">
        <v>11.49</v>
      </c>
      <c r="G56" s="71">
        <v>13.41</v>
      </c>
      <c r="H56" s="71">
        <v>12.06</v>
      </c>
      <c r="I56" s="71">
        <v>13.83</v>
      </c>
      <c r="J56" s="71">
        <v>11.980692883668601</v>
      </c>
      <c r="K56" s="71">
        <v>13.100000000000001</v>
      </c>
      <c r="L56" s="71">
        <v>17.21</v>
      </c>
      <c r="M56" s="71">
        <v>14.34</v>
      </c>
      <c r="N56" s="71">
        <v>15.217308469233561</v>
      </c>
      <c r="O56" s="71">
        <v>14.43</v>
      </c>
      <c r="P56" s="71">
        <v>15.580000000000002</v>
      </c>
      <c r="Q56" s="71">
        <v>16.296999522475488</v>
      </c>
      <c r="R56" s="71">
        <f t="shared" ref="R56" si="1">SUM(R53:R55)</f>
        <v>17.911944364720554</v>
      </c>
    </row>
    <row r="57" spans="1:18" ht="12.95" customHeight="1">
      <c r="A57" s="68" t="s">
        <v>14</v>
      </c>
      <c r="B57" s="69">
        <v>71.47</v>
      </c>
      <c r="C57" s="69">
        <v>73.17</v>
      </c>
      <c r="D57" s="69">
        <v>68.319999999999993</v>
      </c>
      <c r="E57" s="69">
        <v>66.94</v>
      </c>
      <c r="F57" s="69">
        <v>58.54</v>
      </c>
      <c r="G57" s="69">
        <v>62.35</v>
      </c>
      <c r="H57" s="69">
        <v>60.07</v>
      </c>
      <c r="I57" s="69">
        <v>59.32</v>
      </c>
      <c r="J57" s="69">
        <v>61.181808174769301</v>
      </c>
      <c r="K57" s="69">
        <v>60.73</v>
      </c>
      <c r="L57" s="69">
        <v>57.72</v>
      </c>
      <c r="M57" s="69">
        <v>55.19</v>
      </c>
      <c r="N57" s="69">
        <v>57.909708454398597</v>
      </c>
      <c r="O57" s="69">
        <v>57.27</v>
      </c>
      <c r="P57" s="69">
        <v>55.63</v>
      </c>
      <c r="Q57" s="69">
        <v>55.79</v>
      </c>
      <c r="R57" s="69">
        <f>[1]Blad2!D31</f>
        <v>52.21</v>
      </c>
    </row>
    <row r="58" spans="1:18" ht="12.95" customHeight="1">
      <c r="A58" s="68" t="s">
        <v>15</v>
      </c>
      <c r="B58" s="69">
        <v>49.81</v>
      </c>
      <c r="C58" s="69">
        <v>50.48</v>
      </c>
      <c r="D58" s="69">
        <v>54.88</v>
      </c>
      <c r="E58" s="69">
        <v>74.72</v>
      </c>
      <c r="F58" s="69">
        <v>57.87</v>
      </c>
      <c r="G58" s="69">
        <v>60.08</v>
      </c>
      <c r="H58" s="69">
        <v>45.36</v>
      </c>
      <c r="I58" s="69">
        <v>51.3</v>
      </c>
      <c r="J58" s="69">
        <v>59.067633574858803</v>
      </c>
      <c r="K58" s="69">
        <v>55.93</v>
      </c>
      <c r="L58" s="69">
        <v>69.459999999999994</v>
      </c>
      <c r="M58" s="69">
        <v>52.56</v>
      </c>
      <c r="N58" s="69">
        <v>53.993594332000001</v>
      </c>
      <c r="O58" s="69">
        <v>44.13</v>
      </c>
      <c r="P58" s="69">
        <v>51.51</v>
      </c>
      <c r="Q58" s="69">
        <v>48.37</v>
      </c>
      <c r="R58" s="69">
        <f>[1]Blad2!D32</f>
        <v>41.1</v>
      </c>
    </row>
    <row r="59" spans="1:18" ht="12.95" customHeight="1">
      <c r="A59" s="68" t="s">
        <v>16</v>
      </c>
      <c r="B59" s="69">
        <v>46.91</v>
      </c>
      <c r="C59" s="69">
        <v>59.49</v>
      </c>
      <c r="D59" s="69">
        <v>62.52</v>
      </c>
      <c r="E59" s="69">
        <v>66.069999999999993</v>
      </c>
      <c r="F59" s="69">
        <v>66.650000000000006</v>
      </c>
      <c r="G59" s="69">
        <v>76.989999999999995</v>
      </c>
      <c r="H59" s="69">
        <v>70.959999999999994</v>
      </c>
      <c r="I59" s="69">
        <v>70.959999999999994</v>
      </c>
      <c r="J59" s="69">
        <v>76.705802658795903</v>
      </c>
      <c r="K59" s="69">
        <v>76.05</v>
      </c>
      <c r="L59" s="69">
        <v>74.7</v>
      </c>
      <c r="M59" s="69">
        <v>65.790000000000006</v>
      </c>
      <c r="N59" s="69">
        <v>63.230542827699999</v>
      </c>
      <c r="O59" s="69">
        <v>67.319999999999993</v>
      </c>
      <c r="P59" s="69">
        <v>61.02</v>
      </c>
      <c r="Q59" s="69">
        <v>69.05</v>
      </c>
      <c r="R59" s="69">
        <f>[1]Blad2!D33</f>
        <v>63.57</v>
      </c>
    </row>
    <row r="60" spans="1:18" ht="12.95" customHeight="1">
      <c r="A60" s="70" t="s">
        <v>17</v>
      </c>
      <c r="B60" s="71">
        <v>96.72</v>
      </c>
      <c r="C60" s="71">
        <v>109.97</v>
      </c>
      <c r="D60" s="71">
        <v>117.4</v>
      </c>
      <c r="E60" s="71">
        <v>140.79</v>
      </c>
      <c r="F60" s="71">
        <v>124.52</v>
      </c>
      <c r="G60" s="71">
        <v>137.07</v>
      </c>
      <c r="H60" s="71">
        <v>116.31</v>
      </c>
      <c r="I60" s="71">
        <v>122.26</v>
      </c>
      <c r="J60" s="71">
        <v>135.77343623365499</v>
      </c>
      <c r="K60" s="71">
        <v>131.97999999999999</v>
      </c>
      <c r="L60" s="71">
        <v>144.16</v>
      </c>
      <c r="M60" s="71">
        <v>118.35000000000001</v>
      </c>
      <c r="N60" s="71">
        <v>117.22413715970001</v>
      </c>
      <c r="O60" s="71">
        <v>111.44999999999999</v>
      </c>
      <c r="P60" s="71">
        <v>112.53</v>
      </c>
      <c r="Q60" s="71">
        <v>117.41999999999999</v>
      </c>
      <c r="R60" s="71">
        <f>SUM(R58:R59)</f>
        <v>104.67</v>
      </c>
    </row>
    <row r="61" spans="1:18" ht="12.95" customHeight="1">
      <c r="A61" s="68" t="s">
        <v>18</v>
      </c>
      <c r="B61" s="69">
        <v>0.92</v>
      </c>
      <c r="C61" s="69">
        <v>1.1100000000000001</v>
      </c>
      <c r="D61" s="69">
        <v>1.21</v>
      </c>
      <c r="E61" s="69">
        <v>1.34</v>
      </c>
      <c r="F61" s="69">
        <v>1.6</v>
      </c>
      <c r="G61" s="69">
        <v>1.53</v>
      </c>
      <c r="H61" s="69">
        <v>1.56</v>
      </c>
      <c r="I61" s="69">
        <v>1.48</v>
      </c>
      <c r="J61" s="69">
        <v>1.4834049038938399</v>
      </c>
      <c r="K61" s="69">
        <v>1.56</v>
      </c>
      <c r="L61" s="69">
        <v>1.56</v>
      </c>
      <c r="M61" s="69">
        <v>1.56</v>
      </c>
      <c r="N61" s="69">
        <v>1.5260052922758101</v>
      </c>
      <c r="O61" s="73">
        <v>1.58</v>
      </c>
      <c r="P61" s="73">
        <v>1.63</v>
      </c>
      <c r="Q61" s="73">
        <v>1.5320086412848326</v>
      </c>
      <c r="R61" s="73">
        <f>[1]Blad2!I43</f>
        <v>1.6190086096641525</v>
      </c>
    </row>
    <row r="62" spans="1:18" ht="12.95" customHeight="1">
      <c r="A62" s="68" t="s">
        <v>19</v>
      </c>
      <c r="B62" s="69">
        <v>4.22</v>
      </c>
      <c r="C62" s="69">
        <v>4.43</v>
      </c>
      <c r="D62" s="69">
        <v>5.36</v>
      </c>
      <c r="E62" s="69">
        <v>5.15</v>
      </c>
      <c r="F62" s="69">
        <v>5.14</v>
      </c>
      <c r="G62" s="69">
        <v>5.3</v>
      </c>
      <c r="H62" s="69">
        <v>3.93</v>
      </c>
      <c r="I62" s="69">
        <v>7.32</v>
      </c>
      <c r="J62" s="69">
        <v>7.38755277068792</v>
      </c>
      <c r="K62" s="69">
        <v>7.29</v>
      </c>
      <c r="L62" s="69">
        <v>8.2200000000000006</v>
      </c>
      <c r="M62" s="69">
        <v>8.19</v>
      </c>
      <c r="N62" s="69">
        <v>8.5510440261999996</v>
      </c>
      <c r="O62" s="69">
        <v>8.3699999999999992</v>
      </c>
      <c r="P62" s="69">
        <v>8.5500000000000007</v>
      </c>
      <c r="Q62" s="69">
        <v>8.51</v>
      </c>
      <c r="R62" s="69">
        <f>[1]Blad2!D34</f>
        <v>8.5299999999999994</v>
      </c>
    </row>
    <row r="63" spans="1:18" ht="12.95" customHeight="1">
      <c r="A63" s="68" t="s">
        <v>20</v>
      </c>
      <c r="B63" s="69">
        <v>79.83</v>
      </c>
      <c r="C63" s="69">
        <v>79.69</v>
      </c>
      <c r="D63" s="69">
        <v>89.29</v>
      </c>
      <c r="E63" s="69">
        <v>82.66</v>
      </c>
      <c r="F63" s="69">
        <v>94.55</v>
      </c>
      <c r="G63" s="69">
        <v>96.9</v>
      </c>
      <c r="H63" s="69">
        <v>99.66</v>
      </c>
      <c r="I63" s="69">
        <v>89.99</v>
      </c>
      <c r="J63" s="69">
        <v>97.100662884515401</v>
      </c>
      <c r="K63" s="69">
        <v>99.22</v>
      </c>
      <c r="L63" s="69">
        <v>81.78</v>
      </c>
      <c r="M63" s="69">
        <v>86.29</v>
      </c>
      <c r="N63" s="69">
        <v>95.522560524791501</v>
      </c>
      <c r="O63" s="69">
        <v>84.71</v>
      </c>
      <c r="P63" s="69">
        <v>87.390000000000015</v>
      </c>
      <c r="Q63" s="69">
        <v>81.55</v>
      </c>
      <c r="R63" s="69">
        <f>[1]Blad2!D35</f>
        <v>78.75</v>
      </c>
    </row>
    <row r="64" spans="1:18" ht="12.95" customHeight="1">
      <c r="A64" s="68" t="s">
        <v>21</v>
      </c>
      <c r="B64" s="69">
        <v>22.83</v>
      </c>
      <c r="C64" s="69">
        <v>27.95</v>
      </c>
      <c r="D64" s="69">
        <v>29.45</v>
      </c>
      <c r="E64" s="69">
        <v>31</v>
      </c>
      <c r="F64" s="69">
        <v>32.159999999999997</v>
      </c>
      <c r="G64" s="69">
        <v>32.590000000000003</v>
      </c>
      <c r="H64" s="69">
        <v>30.45</v>
      </c>
      <c r="I64" s="69">
        <v>28.07</v>
      </c>
      <c r="J64" s="69">
        <v>32.026903676105903</v>
      </c>
      <c r="K64" s="69">
        <v>30.48</v>
      </c>
      <c r="L64" s="69">
        <v>26.32</v>
      </c>
      <c r="M64" s="69">
        <v>27.37</v>
      </c>
      <c r="N64" s="69">
        <v>29.374469628115701</v>
      </c>
      <c r="O64" s="69">
        <v>27.98</v>
      </c>
      <c r="P64" s="69">
        <v>26.41</v>
      </c>
      <c r="Q64" s="69">
        <v>27.740000000000002</v>
      </c>
      <c r="R64" s="69">
        <f>[1]Blad2!D36</f>
        <v>29.44</v>
      </c>
    </row>
    <row r="65" spans="1:18" ht="12.95" customHeight="1">
      <c r="A65" s="68" t="s">
        <v>22</v>
      </c>
      <c r="B65" s="69">
        <v>0.38</v>
      </c>
      <c r="C65" s="69">
        <v>0.4</v>
      </c>
      <c r="D65" s="69">
        <v>0.44</v>
      </c>
      <c r="E65" s="69">
        <v>0.52</v>
      </c>
      <c r="F65" s="69">
        <v>0.49</v>
      </c>
      <c r="G65" s="69">
        <v>0.54</v>
      </c>
      <c r="H65" s="69">
        <v>0.55000000000000004</v>
      </c>
      <c r="I65" s="69">
        <v>0.74</v>
      </c>
      <c r="J65" s="69">
        <v>0.87557730225356611</v>
      </c>
      <c r="K65" s="69">
        <v>0.71</v>
      </c>
      <c r="L65" s="69">
        <v>0.76</v>
      </c>
      <c r="M65" s="69">
        <v>0.60000000000000009</v>
      </c>
      <c r="N65" s="69">
        <v>0.28516249617172101</v>
      </c>
      <c r="O65" s="73">
        <v>0.3</v>
      </c>
      <c r="P65" s="73">
        <v>0.31</v>
      </c>
      <c r="Q65" s="73">
        <v>0.26175570406976773</v>
      </c>
      <c r="R65" s="73">
        <f>[1]Blad2!D116</f>
        <v>0.23156643825592746</v>
      </c>
    </row>
    <row r="66" spans="1:18" ht="12.95" customHeight="1">
      <c r="A66" s="68" t="s">
        <v>23</v>
      </c>
      <c r="B66" s="69">
        <v>0.56999999999999995</v>
      </c>
      <c r="C66" s="69">
        <v>0.4</v>
      </c>
      <c r="D66" s="69">
        <v>0.16</v>
      </c>
      <c r="E66" s="69">
        <v>0.24</v>
      </c>
      <c r="F66" s="69">
        <v>0.30000000000000004</v>
      </c>
      <c r="G66" s="69">
        <v>0.99</v>
      </c>
      <c r="H66" s="69">
        <v>1.02</v>
      </c>
      <c r="I66" s="69">
        <v>1.03</v>
      </c>
      <c r="J66" s="69">
        <v>1.45436136883233</v>
      </c>
      <c r="K66" s="69">
        <v>1.74</v>
      </c>
      <c r="L66" s="69">
        <v>1.73</v>
      </c>
      <c r="M66" s="69">
        <v>1.8</v>
      </c>
      <c r="N66" s="69">
        <v>1.9144788581000001</v>
      </c>
      <c r="O66" s="69">
        <v>1.67</v>
      </c>
      <c r="P66" s="69">
        <v>1.44</v>
      </c>
      <c r="Q66" s="69">
        <v>1.65</v>
      </c>
      <c r="R66" s="69">
        <f>[1]Blad2!D37</f>
        <v>1.74</v>
      </c>
    </row>
    <row r="67" spans="1:18" ht="12.95" customHeight="1">
      <c r="A67" s="68" t="s">
        <v>24</v>
      </c>
      <c r="B67" s="69">
        <v>0.34</v>
      </c>
      <c r="C67" s="69">
        <v>0.28000000000000003</v>
      </c>
      <c r="D67" s="69">
        <v>0.25</v>
      </c>
      <c r="E67" s="69">
        <v>2.36</v>
      </c>
      <c r="F67" s="69">
        <v>2.77</v>
      </c>
      <c r="G67" s="69">
        <v>6.56</v>
      </c>
      <c r="H67" s="69">
        <v>9.93</v>
      </c>
      <c r="I67" s="69">
        <v>15.08</v>
      </c>
      <c r="J67" s="69">
        <v>8.4554887563657495</v>
      </c>
      <c r="K67" s="69">
        <v>8.73</v>
      </c>
      <c r="L67" s="69">
        <v>8.85</v>
      </c>
      <c r="M67" s="69">
        <v>8.8800000000000008</v>
      </c>
      <c r="N67" s="69">
        <v>9.45721706043296</v>
      </c>
      <c r="O67" s="73">
        <v>10.51</v>
      </c>
      <c r="P67" s="73">
        <v>10.65</v>
      </c>
      <c r="Q67" s="73">
        <v>10.269441927510119</v>
      </c>
      <c r="R67" s="73">
        <f>[1]Blad2!D114</f>
        <v>9.9789515148960977</v>
      </c>
    </row>
    <row r="68" spans="1:18" ht="12.95" customHeight="1">
      <c r="A68" s="68" t="s">
        <v>25</v>
      </c>
      <c r="B68" s="69">
        <v>2.67</v>
      </c>
      <c r="C68" s="69">
        <v>3.45</v>
      </c>
      <c r="D68" s="69">
        <v>4.6100000000000003</v>
      </c>
      <c r="E68" s="69">
        <v>4.5999999999999996</v>
      </c>
      <c r="F68" s="69">
        <v>5.01</v>
      </c>
      <c r="G68" s="69">
        <v>4.63</v>
      </c>
      <c r="H68" s="69">
        <v>5.29</v>
      </c>
      <c r="I68" s="69">
        <v>5.18</v>
      </c>
      <c r="J68" s="69">
        <v>5.2772986246356002</v>
      </c>
      <c r="K68" s="69">
        <v>5.27</v>
      </c>
      <c r="L68" s="69">
        <v>5.3</v>
      </c>
      <c r="M68" s="69">
        <v>5.61</v>
      </c>
      <c r="N68" s="69">
        <v>5.1072587318220704</v>
      </c>
      <c r="O68" s="73">
        <v>5.4</v>
      </c>
      <c r="P68" s="73">
        <v>6.3</v>
      </c>
      <c r="Q68" s="73">
        <v>6.2256729266819226</v>
      </c>
      <c r="R68" s="73">
        <f>[1]Blad2!D115</f>
        <v>6.63</v>
      </c>
    </row>
    <row r="69" spans="1:18" ht="12.95" customHeight="1">
      <c r="A69" s="68" t="s">
        <v>26</v>
      </c>
      <c r="B69" s="69">
        <v>0.01</v>
      </c>
      <c r="C69" s="69">
        <v>0.02</v>
      </c>
      <c r="D69" s="69">
        <v>0</v>
      </c>
      <c r="E69" s="69">
        <v>0.02</v>
      </c>
      <c r="F69" s="69">
        <v>0.02</v>
      </c>
      <c r="G69" s="69">
        <v>0.02</v>
      </c>
      <c r="H69" s="69">
        <v>0.02</v>
      </c>
      <c r="I69" s="69">
        <v>0.01</v>
      </c>
      <c r="J69" s="69">
        <v>1.2828266944078199E-2</v>
      </c>
      <c r="K69" s="69">
        <v>0.02</v>
      </c>
      <c r="L69" s="69">
        <v>0.02</v>
      </c>
      <c r="M69" s="69">
        <v>0.02</v>
      </c>
      <c r="N69" s="69">
        <v>1.9770333080607098E-2</v>
      </c>
      <c r="O69" s="69">
        <v>0.01</v>
      </c>
      <c r="P69" s="74">
        <v>0.01</v>
      </c>
      <c r="Q69" s="74">
        <v>0.01</v>
      </c>
      <c r="R69" s="74">
        <f>[1]Blad2!D39</f>
        <v>0</v>
      </c>
    </row>
    <row r="70" spans="1:18" ht="12.95" customHeight="1">
      <c r="A70" s="68" t="s">
        <v>27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0.06</v>
      </c>
      <c r="I70" s="69">
        <v>0.27</v>
      </c>
      <c r="J70" s="69">
        <v>0.24519469208530401</v>
      </c>
      <c r="K70" s="69">
        <v>0.30000000000000004</v>
      </c>
      <c r="L70" s="69"/>
      <c r="M70" s="69"/>
      <c r="N70" s="69"/>
      <c r="O70" s="69"/>
      <c r="P70" s="69"/>
      <c r="Q70" s="69"/>
      <c r="R70" s="69"/>
    </row>
    <row r="71" spans="1:18" ht="12.95" customHeight="1">
      <c r="A71" s="68" t="s">
        <v>28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4.2458478994544507E-3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f>[1]Blad2!D40</f>
        <v>0</v>
      </c>
    </row>
    <row r="72" spans="1:18" ht="12.95" customHeight="1">
      <c r="A72" s="68" t="s">
        <v>29</v>
      </c>
      <c r="B72" s="69">
        <v>1.98</v>
      </c>
      <c r="C72" s="69">
        <v>2.31</v>
      </c>
      <c r="D72" s="69">
        <v>2.36</v>
      </c>
      <c r="E72" s="69">
        <v>2.61</v>
      </c>
      <c r="F72" s="69">
        <v>2.78</v>
      </c>
      <c r="G72" s="69">
        <v>2.85</v>
      </c>
      <c r="H72" s="69">
        <v>5.29</v>
      </c>
      <c r="I72" s="69">
        <v>5.23</v>
      </c>
      <c r="J72" s="69">
        <v>2.7131016463245001</v>
      </c>
      <c r="K72" s="69">
        <v>2.88</v>
      </c>
      <c r="L72" s="69">
        <v>3.45</v>
      </c>
      <c r="M72" s="69">
        <v>3.29</v>
      </c>
      <c r="N72" s="69">
        <v>3.4589417991909599</v>
      </c>
      <c r="O72" s="69">
        <v>3.3299999999999992</v>
      </c>
      <c r="P72" s="69">
        <v>3.16</v>
      </c>
      <c r="Q72" s="69">
        <v>3.0699999999999994</v>
      </c>
      <c r="R72" s="69">
        <f>[1]Blad2!D41</f>
        <v>3.31</v>
      </c>
    </row>
    <row r="73" spans="1:18" ht="12.95" customHeight="1">
      <c r="A73" s="75" t="s">
        <v>31</v>
      </c>
      <c r="B73" s="76">
        <v>390.14</v>
      </c>
      <c r="C73" s="76">
        <v>416.99</v>
      </c>
      <c r="D73" s="76">
        <v>434.25</v>
      </c>
      <c r="E73" s="76">
        <v>454.93</v>
      </c>
      <c r="F73" s="76">
        <v>444.98</v>
      </c>
      <c r="G73" s="76">
        <v>474.80000000000007</v>
      </c>
      <c r="H73" s="76">
        <v>457.53999999999996</v>
      </c>
      <c r="I73" s="76">
        <v>462.17999999999995</v>
      </c>
      <c r="J73" s="76">
        <v>479.32719520013592</v>
      </c>
      <c r="K73" s="76">
        <v>477.59</v>
      </c>
      <c r="L73" s="76">
        <v>469.14</v>
      </c>
      <c r="M73" s="76">
        <v>442.49000000000007</v>
      </c>
      <c r="N73" s="76">
        <v>456.01745846701323</v>
      </c>
      <c r="O73" s="76">
        <v>432.85</v>
      </c>
      <c r="P73" s="76">
        <v>433.67999999999995</v>
      </c>
      <c r="Q73" s="76">
        <v>434.56965246387722</v>
      </c>
      <c r="R73" s="76">
        <f>R72+R71+R70+R69+R68+R67+R66+R65+R64+R63+R62+R61+R60+R57+R56+R52+R49+R45</f>
        <v>415.56072881533004</v>
      </c>
    </row>
    <row r="74" spans="1:18" ht="12.95" customHeight="1">
      <c r="A74" s="68" t="s">
        <v>32</v>
      </c>
      <c r="B74" s="69">
        <v>52.71</v>
      </c>
      <c r="C74" s="69">
        <v>53</v>
      </c>
      <c r="D74" s="69">
        <v>49.6</v>
      </c>
      <c r="E74" s="69">
        <v>47.85</v>
      </c>
      <c r="F74" s="69">
        <v>45.84</v>
      </c>
      <c r="G74" s="69">
        <v>46</v>
      </c>
      <c r="H74" s="69">
        <v>46.31</v>
      </c>
      <c r="I74" s="69">
        <v>46.25</v>
      </c>
      <c r="J74" s="69">
        <v>47.601941477458297</v>
      </c>
      <c r="K74" s="69">
        <v>47.55</v>
      </c>
      <c r="L74" s="69">
        <v>47.09</v>
      </c>
      <c r="M74" s="69">
        <v>43.76</v>
      </c>
      <c r="N74" s="69">
        <v>41.508168080206801</v>
      </c>
      <c r="O74" s="69">
        <v>38.74</v>
      </c>
      <c r="P74" s="69">
        <v>36.07</v>
      </c>
      <c r="Q74" s="69">
        <v>34.82</v>
      </c>
      <c r="R74" s="69">
        <f>[1]Blad2!D42</f>
        <v>35.25</v>
      </c>
    </row>
    <row r="75" spans="1:18" ht="12.95" customHeight="1">
      <c r="A75" s="68" t="s">
        <v>33</v>
      </c>
      <c r="B75" s="69">
        <v>92.94</v>
      </c>
      <c r="C75" s="69">
        <v>87.46</v>
      </c>
      <c r="D75" s="69">
        <v>86.66</v>
      </c>
      <c r="E75" s="69">
        <v>84.46</v>
      </c>
      <c r="F75" s="69">
        <v>83.14</v>
      </c>
      <c r="G75" s="69">
        <v>86</v>
      </c>
      <c r="H75" s="69">
        <v>87.04</v>
      </c>
      <c r="I75" s="69">
        <v>87.75</v>
      </c>
      <c r="J75" s="69">
        <v>89.541644389069702</v>
      </c>
      <c r="K75" s="69">
        <v>86.74</v>
      </c>
      <c r="L75" s="69">
        <v>88.61</v>
      </c>
      <c r="M75" s="69">
        <v>89.26</v>
      </c>
      <c r="N75" s="69">
        <v>91.459622452408396</v>
      </c>
      <c r="O75" s="69">
        <v>89.58</v>
      </c>
      <c r="P75" s="69">
        <v>89.98</v>
      </c>
      <c r="Q75" s="69">
        <v>90.217218094384606</v>
      </c>
      <c r="R75" s="69">
        <f>[1]Blad2!D43</f>
        <v>87.54</v>
      </c>
    </row>
    <row r="76" spans="1:18" ht="12.95" customHeight="1">
      <c r="A76" s="68" t="s">
        <v>34</v>
      </c>
      <c r="B76" s="69">
        <v>4.82</v>
      </c>
      <c r="C76" s="69">
        <v>5.0999999999999996</v>
      </c>
      <c r="D76" s="69">
        <v>5.25</v>
      </c>
      <c r="E76" s="69">
        <v>4.7300000000000004</v>
      </c>
      <c r="F76" s="69">
        <v>5.64</v>
      </c>
      <c r="G76" s="69">
        <v>6.05</v>
      </c>
      <c r="H76" s="69">
        <v>4.8100000000000005</v>
      </c>
      <c r="I76" s="69">
        <v>3.68</v>
      </c>
      <c r="J76" s="69">
        <v>4.7625663791747801</v>
      </c>
      <c r="K76" s="69">
        <v>5.57</v>
      </c>
      <c r="L76" s="69">
        <v>5.65</v>
      </c>
      <c r="M76" s="69">
        <v>6.62</v>
      </c>
      <c r="N76" s="69">
        <v>6.6670347679078503</v>
      </c>
      <c r="O76" s="69">
        <v>6.93</v>
      </c>
      <c r="P76" s="69">
        <v>6.75</v>
      </c>
      <c r="Q76" s="69">
        <v>6.5699999999999994</v>
      </c>
      <c r="R76" s="69">
        <f>[1]Blad2!D44</f>
        <v>7.71</v>
      </c>
    </row>
    <row r="77" spans="1:18" ht="12.95" customHeight="1">
      <c r="A77" s="75" t="s">
        <v>35</v>
      </c>
      <c r="B77" s="76">
        <v>150.47</v>
      </c>
      <c r="C77" s="76">
        <v>145.56</v>
      </c>
      <c r="D77" s="76">
        <v>141.51</v>
      </c>
      <c r="E77" s="76">
        <v>137.04</v>
      </c>
      <c r="F77" s="76">
        <v>134.62</v>
      </c>
      <c r="G77" s="76">
        <v>138.05000000000001</v>
      </c>
      <c r="H77" s="76">
        <v>138.16000000000003</v>
      </c>
      <c r="I77" s="76">
        <v>137.68</v>
      </c>
      <c r="J77" s="76">
        <v>141.90615224570277</v>
      </c>
      <c r="K77" s="76">
        <v>139.85999999999999</v>
      </c>
      <c r="L77" s="76">
        <v>141.35</v>
      </c>
      <c r="M77" s="76">
        <v>139.64000000000001</v>
      </c>
      <c r="N77" s="76">
        <v>139.63482530052306</v>
      </c>
      <c r="O77" s="76">
        <v>135.25</v>
      </c>
      <c r="P77" s="76">
        <v>132.80000000000001</v>
      </c>
      <c r="Q77" s="76">
        <v>131.60721809438459</v>
      </c>
      <c r="R77" s="76">
        <f>SUM(R74:R76)</f>
        <v>130.5</v>
      </c>
    </row>
    <row r="78" spans="1:18" ht="12.95" customHeight="1">
      <c r="A78" s="77" t="s">
        <v>36</v>
      </c>
      <c r="B78" s="78">
        <v>540.61</v>
      </c>
      <c r="C78" s="78">
        <v>562.54999999999995</v>
      </c>
      <c r="D78" s="78">
        <v>575.76</v>
      </c>
      <c r="E78" s="78">
        <v>591.97</v>
      </c>
      <c r="F78" s="78">
        <v>579.6</v>
      </c>
      <c r="G78" s="78">
        <v>612.85000000000014</v>
      </c>
      <c r="H78" s="78">
        <v>595.70000000000005</v>
      </c>
      <c r="I78" s="78">
        <v>599.8599999999999</v>
      </c>
      <c r="J78" s="78">
        <v>621.23334744583872</v>
      </c>
      <c r="K78" s="78">
        <v>617.44999999999993</v>
      </c>
      <c r="L78" s="78">
        <v>610.49</v>
      </c>
      <c r="M78" s="78">
        <v>582.13000000000011</v>
      </c>
      <c r="N78" s="78">
        <v>595.65228376753635</v>
      </c>
      <c r="O78" s="78">
        <v>568.1</v>
      </c>
      <c r="P78" s="78">
        <v>566.48</v>
      </c>
      <c r="Q78" s="78">
        <v>566.17687055826184</v>
      </c>
      <c r="R78" s="78">
        <f>R77+R73</f>
        <v>546.06072881533009</v>
      </c>
    </row>
    <row r="79" spans="1:18" ht="12.9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L79" s="68"/>
      <c r="M79" s="68"/>
      <c r="N79" s="68"/>
      <c r="O79" s="68"/>
      <c r="P79" s="68"/>
      <c r="R79" s="19"/>
    </row>
    <row r="80" spans="1:18" ht="23.25">
      <c r="A80" s="64" t="s">
        <v>374</v>
      </c>
      <c r="B80" s="65">
        <v>1999</v>
      </c>
      <c r="C80" s="65">
        <v>2000</v>
      </c>
      <c r="D80" s="65">
        <v>2001</v>
      </c>
      <c r="E80" s="65">
        <v>2002</v>
      </c>
      <c r="F80" s="65">
        <v>2003</v>
      </c>
      <c r="G80" s="65">
        <v>2004</v>
      </c>
      <c r="H80" s="65">
        <v>2005</v>
      </c>
      <c r="I80" s="65">
        <v>2006</v>
      </c>
      <c r="J80" s="65">
        <v>2007</v>
      </c>
      <c r="K80" s="65">
        <v>2008</v>
      </c>
      <c r="L80" s="65">
        <v>2009</v>
      </c>
      <c r="M80" s="66">
        <v>2010</v>
      </c>
      <c r="N80" s="66">
        <v>2011</v>
      </c>
      <c r="O80" s="66">
        <v>2012</v>
      </c>
      <c r="P80" s="66">
        <v>2013</v>
      </c>
      <c r="Q80" s="66">
        <v>2014</v>
      </c>
      <c r="R80" s="66">
        <v>2015</v>
      </c>
    </row>
    <row r="81" spans="1:18" ht="12.95" customHeight="1">
      <c r="A81" s="68" t="s">
        <v>0</v>
      </c>
      <c r="B81" s="69">
        <v>7.43</v>
      </c>
      <c r="C81" s="69">
        <v>7.68</v>
      </c>
      <c r="D81" s="69">
        <v>8.36</v>
      </c>
      <c r="E81" s="69">
        <v>8.0299999999999994</v>
      </c>
      <c r="F81" s="69">
        <v>8.19</v>
      </c>
      <c r="G81" s="69">
        <v>8.1199999999999992</v>
      </c>
      <c r="H81" s="69">
        <v>8.01</v>
      </c>
      <c r="I81" s="69">
        <v>7.6</v>
      </c>
      <c r="J81" s="69">
        <v>7.5579708395693501</v>
      </c>
      <c r="K81" s="69">
        <v>7.51</v>
      </c>
      <c r="L81" s="69">
        <v>8.01</v>
      </c>
      <c r="M81" s="69">
        <v>7.86</v>
      </c>
      <c r="N81" s="69">
        <v>7.9388533569000002</v>
      </c>
      <c r="O81" s="69">
        <v>7.8</v>
      </c>
      <c r="P81" s="69">
        <v>7.59</v>
      </c>
      <c r="Q81" s="69">
        <v>7.93</v>
      </c>
      <c r="R81" s="69">
        <f>[1]Blad2!D46</f>
        <v>8.32</v>
      </c>
    </row>
    <row r="82" spans="1:18" ht="12.95" customHeight="1">
      <c r="A82" s="68" t="s">
        <v>1</v>
      </c>
      <c r="B82" s="69">
        <v>8.6300000000000008</v>
      </c>
      <c r="C82" s="69">
        <v>8.9</v>
      </c>
      <c r="D82" s="69">
        <v>9.0500000000000007</v>
      </c>
      <c r="E82" s="69">
        <v>9.86</v>
      </c>
      <c r="F82" s="69">
        <v>9.14</v>
      </c>
      <c r="G82" s="69">
        <v>8.98</v>
      </c>
      <c r="H82" s="69">
        <v>9.3699999999999992</v>
      </c>
      <c r="I82" s="69">
        <v>9.15</v>
      </c>
      <c r="J82" s="69">
        <v>12.5950987018667</v>
      </c>
      <c r="K82" s="69">
        <v>8.75</v>
      </c>
      <c r="L82" s="69">
        <v>9.24</v>
      </c>
      <c r="M82" s="69">
        <v>9.2200000000000006</v>
      </c>
      <c r="N82" s="69">
        <v>9.8089372771042598</v>
      </c>
      <c r="O82" s="69">
        <v>9.4600000000000009</v>
      </c>
      <c r="P82" s="69">
        <v>9.66</v>
      </c>
      <c r="Q82" s="69">
        <v>10.5</v>
      </c>
      <c r="R82" s="69">
        <f>[1]Blad2!D47</f>
        <v>10.89</v>
      </c>
    </row>
    <row r="83" spans="1:18" ht="12.95" customHeight="1">
      <c r="A83" s="68" t="s">
        <v>2</v>
      </c>
      <c r="B83" s="69">
        <v>10.11</v>
      </c>
      <c r="C83" s="69">
        <v>10.9</v>
      </c>
      <c r="D83" s="69">
        <v>10.59</v>
      </c>
      <c r="E83" s="69">
        <v>10.77</v>
      </c>
      <c r="F83" s="69">
        <v>11.62</v>
      </c>
      <c r="G83" s="69">
        <v>11.37</v>
      </c>
      <c r="H83" s="69">
        <v>11.81</v>
      </c>
      <c r="I83" s="69">
        <v>12.92</v>
      </c>
      <c r="J83" s="69">
        <v>9.1427818846362499</v>
      </c>
      <c r="K83" s="69">
        <v>12.76</v>
      </c>
      <c r="L83" s="69">
        <v>12.58</v>
      </c>
      <c r="M83" s="69">
        <v>12.72</v>
      </c>
      <c r="N83" s="69">
        <v>12.3154148301112</v>
      </c>
      <c r="O83" s="69">
        <v>12.38</v>
      </c>
      <c r="P83" s="69">
        <v>12.27</v>
      </c>
      <c r="Q83" s="69">
        <v>12.25</v>
      </c>
      <c r="R83" s="69">
        <f>[1]Blad2!D48</f>
        <v>12.38</v>
      </c>
    </row>
    <row r="84" spans="1:18" ht="12.95" customHeight="1">
      <c r="A84" s="70" t="s">
        <v>3</v>
      </c>
      <c r="B84" s="71">
        <v>26.17</v>
      </c>
      <c r="C84" s="71">
        <v>27.48</v>
      </c>
      <c r="D84" s="71">
        <v>28</v>
      </c>
      <c r="E84" s="71">
        <v>28.66</v>
      </c>
      <c r="F84" s="71">
        <v>28.95</v>
      </c>
      <c r="G84" s="71">
        <v>28.47</v>
      </c>
      <c r="H84" s="71">
        <v>29.19</v>
      </c>
      <c r="I84" s="71">
        <v>29.67</v>
      </c>
      <c r="J84" s="71">
        <v>29.2958514260723</v>
      </c>
      <c r="K84" s="71">
        <v>29.019999999999996</v>
      </c>
      <c r="L84" s="71">
        <v>29.83</v>
      </c>
      <c r="M84" s="71">
        <v>29.8</v>
      </c>
      <c r="N84" s="71">
        <v>30.063205464115459</v>
      </c>
      <c r="O84" s="71">
        <v>29.640000000000004</v>
      </c>
      <c r="P84" s="71">
        <v>29.52</v>
      </c>
      <c r="Q84" s="71">
        <v>30.68</v>
      </c>
      <c r="R84" s="71">
        <f>SUM(R81:R83)</f>
        <v>31.590000000000003</v>
      </c>
    </row>
    <row r="85" spans="1:18" ht="12.95" customHeight="1">
      <c r="A85" s="68" t="s">
        <v>4</v>
      </c>
      <c r="B85" s="69">
        <v>0.81</v>
      </c>
      <c r="C85" s="69">
        <v>0.62</v>
      </c>
      <c r="D85" s="69">
        <v>0.66</v>
      </c>
      <c r="E85" s="69">
        <v>0.78</v>
      </c>
      <c r="F85" s="69">
        <v>0.74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/>
      <c r="P85" s="69"/>
      <c r="Q85" s="69"/>
      <c r="R85" s="69"/>
    </row>
    <row r="86" spans="1:18" ht="12.95" customHeight="1">
      <c r="A86" s="68" t="s">
        <v>5</v>
      </c>
      <c r="B86" s="69">
        <v>0.42</v>
      </c>
      <c r="C86" s="69">
        <v>0.22</v>
      </c>
      <c r="D86" s="69">
        <v>0.27</v>
      </c>
      <c r="E86" s="69">
        <v>0</v>
      </c>
      <c r="F86" s="69">
        <v>0.01</v>
      </c>
      <c r="G86" s="69">
        <v>0</v>
      </c>
      <c r="H86" s="69">
        <v>0.03</v>
      </c>
      <c r="I86" s="69">
        <v>0.04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/>
      <c r="P86" s="69"/>
      <c r="Q86" s="69"/>
      <c r="R86" s="69"/>
    </row>
    <row r="87" spans="1:18" ht="12.95" customHeight="1">
      <c r="A87" s="68" t="s">
        <v>6</v>
      </c>
      <c r="B87" s="69">
        <v>66.260000000000005</v>
      </c>
      <c r="C87" s="69">
        <v>70.150000000000006</v>
      </c>
      <c r="D87" s="69">
        <v>68.010000000000005</v>
      </c>
      <c r="E87" s="69">
        <v>68.11</v>
      </c>
      <c r="F87" s="69">
        <v>67.87</v>
      </c>
      <c r="G87" s="69">
        <v>72</v>
      </c>
      <c r="H87" s="69">
        <v>73.44</v>
      </c>
      <c r="I87" s="69">
        <v>75.06</v>
      </c>
      <c r="J87" s="69">
        <v>76.323986640955795</v>
      </c>
      <c r="K87" s="69">
        <v>77.099999999999994</v>
      </c>
      <c r="L87" s="69">
        <v>75.22</v>
      </c>
      <c r="M87" s="69">
        <v>74.959999999999994</v>
      </c>
      <c r="N87" s="69">
        <v>74.286705446300004</v>
      </c>
      <c r="O87" s="69">
        <v>75.3</v>
      </c>
      <c r="P87" s="69">
        <v>72.09</v>
      </c>
      <c r="Q87" s="69">
        <v>69.66</v>
      </c>
      <c r="R87" s="69">
        <f>[1]Blad2!D49</f>
        <v>66.459999999999994</v>
      </c>
    </row>
    <row r="88" spans="1:18" ht="12.95" customHeight="1">
      <c r="A88" s="70" t="s">
        <v>7</v>
      </c>
      <c r="B88" s="71">
        <v>67.489999999999995</v>
      </c>
      <c r="C88" s="71">
        <v>70.989999999999995</v>
      </c>
      <c r="D88" s="71">
        <v>68.94</v>
      </c>
      <c r="E88" s="71">
        <v>68.89</v>
      </c>
      <c r="F88" s="71">
        <v>68.62</v>
      </c>
      <c r="G88" s="71">
        <v>72</v>
      </c>
      <c r="H88" s="71">
        <v>73.47</v>
      </c>
      <c r="I88" s="71">
        <v>75.099999999999994</v>
      </c>
      <c r="J88" s="71">
        <v>76.323986640955795</v>
      </c>
      <c r="K88" s="71">
        <v>77.099999999999994</v>
      </c>
      <c r="L88" s="71">
        <v>75.22</v>
      </c>
      <c r="M88" s="71">
        <v>74.959999999999994</v>
      </c>
      <c r="N88" s="71">
        <v>74.286705446300004</v>
      </c>
      <c r="O88" s="71">
        <v>75.3</v>
      </c>
      <c r="P88" s="71">
        <v>72.09</v>
      </c>
      <c r="Q88" s="71">
        <v>69.66</v>
      </c>
      <c r="R88" s="71">
        <f>SUM(R85:R87)</f>
        <v>66.459999999999994</v>
      </c>
    </row>
    <row r="89" spans="1:18" ht="12.95" customHeight="1">
      <c r="A89" s="68" t="s">
        <v>370</v>
      </c>
      <c r="B89" s="69">
        <f>9.35+0.02</f>
        <v>9.3699999999999992</v>
      </c>
      <c r="C89" s="69">
        <f>9.71+0.01</f>
        <v>9.7200000000000006</v>
      </c>
      <c r="D89" s="69">
        <f>9.55+0.03</f>
        <v>9.58</v>
      </c>
      <c r="E89" s="69">
        <v>8.65</v>
      </c>
      <c r="F89" s="69">
        <v>9.15</v>
      </c>
      <c r="G89" s="69">
        <v>11.19</v>
      </c>
      <c r="H89" s="69">
        <v>8.8000000000000007</v>
      </c>
      <c r="I89" s="69">
        <v>8.1</v>
      </c>
      <c r="J89" s="69">
        <v>7.2849375640759897</v>
      </c>
      <c r="K89" s="69">
        <v>7.11</v>
      </c>
      <c r="L89" s="69">
        <v>7.9</v>
      </c>
      <c r="M89" s="69">
        <v>7.28</v>
      </c>
      <c r="N89" s="69">
        <v>7.2124160317202799</v>
      </c>
      <c r="O89" s="69">
        <v>6.68</v>
      </c>
      <c r="P89" s="69">
        <v>6.06</v>
      </c>
      <c r="Q89" s="69">
        <v>5.8</v>
      </c>
      <c r="R89" s="69">
        <f>[1]Blad2!D50</f>
        <v>5.8</v>
      </c>
    </row>
    <row r="90" spans="1:18" ht="12.95" customHeight="1">
      <c r="A90" s="68" t="s">
        <v>9</v>
      </c>
      <c r="B90" s="69">
        <v>3.73</v>
      </c>
      <c r="C90" s="69">
        <v>3.79</v>
      </c>
      <c r="D90" s="69">
        <v>4.1900000000000004</v>
      </c>
      <c r="E90" s="69">
        <v>4.5999999999999996</v>
      </c>
      <c r="F90" s="69">
        <v>4.5999999999999996</v>
      </c>
      <c r="G90" s="69">
        <v>4.87</v>
      </c>
      <c r="H90" s="69">
        <v>4.8100000000000005</v>
      </c>
      <c r="I90" s="69">
        <v>4.6100000000000003</v>
      </c>
      <c r="J90" s="69">
        <v>4.3239497218285798</v>
      </c>
      <c r="K90" s="69">
        <v>4.54</v>
      </c>
      <c r="L90" s="69">
        <v>4.66</v>
      </c>
      <c r="M90" s="69">
        <v>4.2300000000000004</v>
      </c>
      <c r="N90" s="69">
        <v>4.0463377246678203</v>
      </c>
      <c r="O90" s="73">
        <v>4.03</v>
      </c>
      <c r="P90" s="73">
        <v>4.17</v>
      </c>
      <c r="Q90" s="69">
        <v>4.0707373579836039</v>
      </c>
      <c r="R90" s="69">
        <f>[1]Blad2!I64</f>
        <v>3.9926774887892416</v>
      </c>
    </row>
    <row r="91" spans="1:18" ht="12.95" customHeight="1">
      <c r="A91" s="70" t="s">
        <v>10</v>
      </c>
      <c r="B91" s="71">
        <v>13.1</v>
      </c>
      <c r="C91" s="71">
        <v>13.51</v>
      </c>
      <c r="D91" s="71">
        <v>13.77</v>
      </c>
      <c r="E91" s="71">
        <v>13.25</v>
      </c>
      <c r="F91" s="71">
        <v>13.75</v>
      </c>
      <c r="G91" s="71">
        <v>16.059999999999999</v>
      </c>
      <c r="H91" s="71">
        <v>13.610000000000001</v>
      </c>
      <c r="I91" s="71">
        <v>12.71</v>
      </c>
      <c r="J91" s="71">
        <v>11.608887285904569</v>
      </c>
      <c r="K91" s="71">
        <v>11.65</v>
      </c>
      <c r="L91" s="71">
        <v>12.56</v>
      </c>
      <c r="M91" s="71">
        <v>11.510000000000002</v>
      </c>
      <c r="N91" s="71">
        <v>11.258753756388099</v>
      </c>
      <c r="O91" s="71">
        <v>10.71</v>
      </c>
      <c r="P91" s="71">
        <v>10.23</v>
      </c>
      <c r="Q91" s="71">
        <v>9.8707373579836037</v>
      </c>
      <c r="R91" s="71">
        <f>SUM(R89:R90)</f>
        <v>9.7926774887892414</v>
      </c>
    </row>
    <row r="92" spans="1:18" ht="12.95" customHeight="1">
      <c r="A92" s="68" t="s">
        <v>371</v>
      </c>
      <c r="B92" s="69">
        <v>0.79</v>
      </c>
      <c r="C92" s="69">
        <v>0.95</v>
      </c>
      <c r="D92" s="69">
        <v>0.89</v>
      </c>
      <c r="E92" s="69">
        <v>0.61</v>
      </c>
      <c r="F92" s="69">
        <v>0.56000000000000005</v>
      </c>
      <c r="G92" s="69">
        <v>0.97</v>
      </c>
      <c r="H92" s="69">
        <v>7.0000000000000007E-2</v>
      </c>
      <c r="I92" s="69">
        <v>0.16</v>
      </c>
      <c r="J92" s="69">
        <v>3.0548547232343402</v>
      </c>
      <c r="K92" s="69">
        <v>3.67</v>
      </c>
      <c r="L92" s="69">
        <v>3.83</v>
      </c>
      <c r="M92" s="69">
        <v>2.93</v>
      </c>
      <c r="N92" s="69">
        <v>3.8098597939391601</v>
      </c>
      <c r="O92" s="69">
        <v>4.4799999999999995</v>
      </c>
      <c r="P92" s="69">
        <v>4.47</v>
      </c>
      <c r="Q92" s="69">
        <v>4.87</v>
      </c>
      <c r="R92" s="69">
        <f>[1]Blad2!D51</f>
        <v>4.92</v>
      </c>
    </row>
    <row r="93" spans="1:18" ht="12.95" customHeight="1">
      <c r="A93" s="68" t="s">
        <v>12</v>
      </c>
      <c r="B93" s="69">
        <v>4.04</v>
      </c>
      <c r="C93" s="69">
        <v>4.26</v>
      </c>
      <c r="D93" s="69">
        <v>4.75</v>
      </c>
      <c r="E93" s="69">
        <v>4.9400000000000004</v>
      </c>
      <c r="F93" s="69">
        <v>5.37</v>
      </c>
      <c r="G93" s="69">
        <v>5.88</v>
      </c>
      <c r="H93" s="69">
        <v>6.12</v>
      </c>
      <c r="I93" s="69">
        <v>6.63</v>
      </c>
      <c r="J93" s="69">
        <v>6.4823924162432798</v>
      </c>
      <c r="K93" s="69">
        <v>6.61</v>
      </c>
      <c r="L93" s="69">
        <v>6.05</v>
      </c>
      <c r="M93" s="69">
        <v>6.27</v>
      </c>
      <c r="N93" s="69">
        <v>6.0378508730837899</v>
      </c>
      <c r="O93" s="73">
        <v>6.01</v>
      </c>
      <c r="P93" s="73">
        <v>6.21</v>
      </c>
      <c r="Q93" s="69">
        <v>6.2672193755236156</v>
      </c>
      <c r="R93" s="69">
        <f>[1]Blad2!I63</f>
        <v>6.3020459228879755</v>
      </c>
    </row>
    <row r="94" spans="1:18" ht="12.95" customHeight="1">
      <c r="A94" s="68" t="s">
        <v>372</v>
      </c>
      <c r="B94" s="69">
        <v>0.21</v>
      </c>
      <c r="C94" s="69">
        <v>0.21</v>
      </c>
      <c r="D94" s="69">
        <v>0.13</v>
      </c>
      <c r="E94" s="69">
        <v>0.21</v>
      </c>
      <c r="F94" s="69">
        <v>0.23</v>
      </c>
      <c r="G94" s="69">
        <v>0.25</v>
      </c>
      <c r="H94" s="69">
        <v>0.22</v>
      </c>
      <c r="I94" s="69">
        <v>0.2</v>
      </c>
      <c r="J94" s="69">
        <v>0.23252731305431901</v>
      </c>
      <c r="K94" s="69">
        <v>0.25</v>
      </c>
      <c r="L94" s="69">
        <v>0.25</v>
      </c>
      <c r="M94" s="69">
        <v>0.27</v>
      </c>
      <c r="N94" s="69"/>
      <c r="O94" s="69"/>
      <c r="P94" s="69"/>
      <c r="Q94" s="69"/>
      <c r="R94" s="69"/>
    </row>
    <row r="95" spans="1:18" ht="12.95" customHeight="1">
      <c r="A95" s="70" t="s">
        <v>13</v>
      </c>
      <c r="B95" s="71">
        <v>5.04</v>
      </c>
      <c r="C95" s="71">
        <v>5.42</v>
      </c>
      <c r="D95" s="71">
        <v>5.77</v>
      </c>
      <c r="E95" s="71">
        <v>5.76</v>
      </c>
      <c r="F95" s="71">
        <v>6.16</v>
      </c>
      <c r="G95" s="71">
        <v>7.1</v>
      </c>
      <c r="H95" s="71">
        <v>6.4</v>
      </c>
      <c r="I95" s="71">
        <v>6.99</v>
      </c>
      <c r="J95" s="71">
        <v>9.7697744525319408</v>
      </c>
      <c r="K95" s="71">
        <v>10.530000000000001</v>
      </c>
      <c r="L95" s="71">
        <v>10.129999999999999</v>
      </c>
      <c r="M95" s="71">
        <v>9.4699999999999989</v>
      </c>
      <c r="N95" s="71">
        <v>9.8477106670229499</v>
      </c>
      <c r="O95" s="71">
        <v>10.489999999999998</v>
      </c>
      <c r="P95" s="71">
        <v>10.68</v>
      </c>
      <c r="Q95" s="71">
        <v>11.137219375523616</v>
      </c>
      <c r="R95" s="71">
        <f>SUM(R92:R94)</f>
        <v>11.222045922887975</v>
      </c>
    </row>
    <row r="96" spans="1:18" ht="12.95" customHeight="1">
      <c r="A96" s="68" t="s">
        <v>14</v>
      </c>
      <c r="B96" s="69">
        <v>62.36</v>
      </c>
      <c r="C96" s="69">
        <v>65.78</v>
      </c>
      <c r="D96" s="69">
        <v>58.85</v>
      </c>
      <c r="E96" s="69">
        <v>53.64</v>
      </c>
      <c r="F96" s="69">
        <v>45.66</v>
      </c>
      <c r="G96" s="69">
        <v>46.37</v>
      </c>
      <c r="H96" s="69">
        <v>44.57</v>
      </c>
      <c r="I96" s="69">
        <v>43.51</v>
      </c>
      <c r="J96" s="69">
        <v>43.637073619579603</v>
      </c>
      <c r="K96" s="69">
        <v>42.62</v>
      </c>
      <c r="L96" s="69">
        <v>42.23</v>
      </c>
      <c r="M96" s="69">
        <v>42.68</v>
      </c>
      <c r="N96" s="69">
        <v>44.5997919868895</v>
      </c>
      <c r="O96" s="69">
        <v>43.65</v>
      </c>
      <c r="P96" s="69">
        <v>43.19</v>
      </c>
      <c r="Q96" s="69">
        <v>45.57</v>
      </c>
      <c r="R96" s="69">
        <f>[1]Blad2!D53</f>
        <v>42.89</v>
      </c>
    </row>
    <row r="97" spans="1:18" ht="12.95" customHeight="1">
      <c r="A97" s="68" t="s">
        <v>15</v>
      </c>
      <c r="B97" s="69">
        <v>14.9</v>
      </c>
      <c r="C97" s="69">
        <v>16.010000000000002</v>
      </c>
      <c r="D97" s="69">
        <v>20.87</v>
      </c>
      <c r="E97" s="69">
        <v>21.64</v>
      </c>
      <c r="F97" s="69">
        <v>21.38</v>
      </c>
      <c r="G97" s="69">
        <v>22.94</v>
      </c>
      <c r="H97" s="69">
        <v>19.38</v>
      </c>
      <c r="I97" s="69">
        <v>13.52</v>
      </c>
      <c r="J97" s="69">
        <v>12.9065640788252</v>
      </c>
      <c r="K97" s="69">
        <v>11.89</v>
      </c>
      <c r="L97" s="69">
        <v>12.35</v>
      </c>
      <c r="M97" s="69">
        <v>10.96</v>
      </c>
      <c r="N97" s="69">
        <v>10.777558643700001</v>
      </c>
      <c r="O97" s="69">
        <v>13.14</v>
      </c>
      <c r="P97" s="69">
        <v>12.76</v>
      </c>
      <c r="Q97" s="69">
        <v>12.58</v>
      </c>
      <c r="R97" s="69">
        <f>[1]Blad2!D54</f>
        <v>11.33</v>
      </c>
    </row>
    <row r="98" spans="1:18" ht="12.95" customHeight="1">
      <c r="A98" s="68" t="s">
        <v>16</v>
      </c>
      <c r="B98" s="69">
        <v>55</v>
      </c>
      <c r="C98" s="69">
        <v>65.28</v>
      </c>
      <c r="D98" s="69">
        <v>64.45</v>
      </c>
      <c r="E98" s="69">
        <v>72.08</v>
      </c>
      <c r="F98" s="69">
        <v>61.92</v>
      </c>
      <c r="G98" s="69">
        <v>68.39</v>
      </c>
      <c r="H98" s="69">
        <v>66.849999999999994</v>
      </c>
      <c r="I98" s="69">
        <v>67.069999999999993</v>
      </c>
      <c r="J98" s="69">
        <v>71.523729059045095</v>
      </c>
      <c r="K98" s="69">
        <v>67.52</v>
      </c>
      <c r="L98" s="69">
        <v>64.61</v>
      </c>
      <c r="M98" s="69">
        <v>59.84</v>
      </c>
      <c r="N98" s="69">
        <v>59.157777188099999</v>
      </c>
      <c r="O98" s="69">
        <v>58.76</v>
      </c>
      <c r="P98" s="69">
        <v>55.31</v>
      </c>
      <c r="Q98" s="69">
        <v>55.23</v>
      </c>
      <c r="R98" s="69">
        <f>[1]Blad2!D55</f>
        <v>50.45</v>
      </c>
    </row>
    <row r="99" spans="1:18" ht="12.95" customHeight="1">
      <c r="A99" s="70" t="s">
        <v>17</v>
      </c>
      <c r="B99" s="71">
        <v>69.900000000000006</v>
      </c>
      <c r="C99" s="71">
        <v>81.290000000000006</v>
      </c>
      <c r="D99" s="71">
        <v>85.32</v>
      </c>
      <c r="E99" s="71">
        <v>93.72</v>
      </c>
      <c r="F99" s="71">
        <v>83.3</v>
      </c>
      <c r="G99" s="71">
        <v>91.33</v>
      </c>
      <c r="H99" s="71">
        <v>86.23</v>
      </c>
      <c r="I99" s="71">
        <v>80.59</v>
      </c>
      <c r="J99" s="71">
        <v>84.430293137870194</v>
      </c>
      <c r="K99" s="71">
        <v>79.41</v>
      </c>
      <c r="L99" s="71">
        <v>76.959999999999994</v>
      </c>
      <c r="M99" s="71">
        <v>70.800000000000011</v>
      </c>
      <c r="N99" s="71">
        <v>69.935335831800003</v>
      </c>
      <c r="O99" s="71">
        <v>71.900000000000006</v>
      </c>
      <c r="P99" s="71">
        <v>68.070000000000007</v>
      </c>
      <c r="Q99" s="71">
        <v>67.81</v>
      </c>
      <c r="R99" s="71">
        <f>R97+R98</f>
        <v>61.78</v>
      </c>
    </row>
    <row r="100" spans="1:18" ht="12.95" customHeight="1">
      <c r="A100" s="68" t="s">
        <v>18</v>
      </c>
      <c r="B100" s="69">
        <v>1.06</v>
      </c>
      <c r="C100" s="69">
        <v>1.08</v>
      </c>
      <c r="D100" s="69">
        <v>1.25</v>
      </c>
      <c r="E100" s="69">
        <v>1.44</v>
      </c>
      <c r="F100" s="69">
        <v>1.45</v>
      </c>
      <c r="G100" s="69">
        <v>1.48</v>
      </c>
      <c r="H100" s="69">
        <v>1.52</v>
      </c>
      <c r="I100" s="69">
        <v>1.51</v>
      </c>
      <c r="J100" s="69">
        <v>1.50755919130072</v>
      </c>
      <c r="K100" s="69">
        <v>1.58</v>
      </c>
      <c r="L100" s="69">
        <v>1.53</v>
      </c>
      <c r="M100" s="69">
        <v>1.56</v>
      </c>
      <c r="N100" s="69">
        <v>1.5260052922758101</v>
      </c>
      <c r="O100" s="73">
        <v>1.58</v>
      </c>
      <c r="P100" s="73">
        <v>1.63</v>
      </c>
      <c r="Q100" s="69">
        <v>1.630955498377975</v>
      </c>
      <c r="R100" s="69">
        <f>[1]Blad2!I65</f>
        <v>1.6451399766973283</v>
      </c>
    </row>
    <row r="101" spans="1:18" ht="12.95" customHeight="1">
      <c r="A101" s="68" t="s">
        <v>19</v>
      </c>
      <c r="B101" s="69">
        <v>3.09</v>
      </c>
      <c r="C101" s="69">
        <v>2.89</v>
      </c>
      <c r="D101" s="69">
        <v>3.28</v>
      </c>
      <c r="E101" s="69">
        <v>3.41</v>
      </c>
      <c r="F101" s="69">
        <v>3.62</v>
      </c>
      <c r="G101" s="69">
        <v>3.94</v>
      </c>
      <c r="H101" s="69">
        <v>4.32</v>
      </c>
      <c r="I101" s="69">
        <v>5.27</v>
      </c>
      <c r="J101" s="69">
        <v>6.4332566078137896</v>
      </c>
      <c r="K101" s="69">
        <v>6.64</v>
      </c>
      <c r="L101" s="69">
        <v>7.73</v>
      </c>
      <c r="M101" s="69">
        <v>8.39</v>
      </c>
      <c r="N101" s="69">
        <v>8.7902222839000004</v>
      </c>
      <c r="O101" s="69">
        <v>8.56</v>
      </c>
      <c r="P101" s="69">
        <v>8.17</v>
      </c>
      <c r="Q101" s="69">
        <v>7.16</v>
      </c>
      <c r="R101" s="69">
        <f>[1]Blad2!D56</f>
        <v>7.47</v>
      </c>
    </row>
    <row r="102" spans="1:18" ht="12.95" customHeight="1">
      <c r="A102" s="68" t="s">
        <v>20</v>
      </c>
      <c r="B102" s="69">
        <v>75.02</v>
      </c>
      <c r="C102" s="69">
        <v>75.64</v>
      </c>
      <c r="D102" s="69">
        <v>90.45</v>
      </c>
      <c r="E102" s="69">
        <v>83.13</v>
      </c>
      <c r="F102" s="69">
        <v>92.32</v>
      </c>
      <c r="G102" s="69">
        <v>90.71</v>
      </c>
      <c r="H102" s="69">
        <v>86</v>
      </c>
      <c r="I102" s="69">
        <v>75.62</v>
      </c>
      <c r="J102" s="69">
        <v>73.216963060993194</v>
      </c>
      <c r="K102" s="69">
        <v>75.88</v>
      </c>
      <c r="L102" s="69">
        <v>71.959999999999994</v>
      </c>
      <c r="M102" s="69">
        <v>68.64</v>
      </c>
      <c r="N102" s="69">
        <v>69.392668397130393</v>
      </c>
      <c r="O102" s="69">
        <v>64.570000000000007</v>
      </c>
      <c r="P102" s="69">
        <v>63.780000000000008</v>
      </c>
      <c r="Q102" s="69">
        <v>56.45</v>
      </c>
      <c r="R102" s="69">
        <f>[1]Blad2!D57</f>
        <v>53.279999999999994</v>
      </c>
    </row>
    <row r="103" spans="1:18" ht="12.95" customHeight="1">
      <c r="A103" s="68" t="s">
        <v>21</v>
      </c>
      <c r="B103" s="69">
        <v>13.39</v>
      </c>
      <c r="C103" s="69">
        <v>20.69</v>
      </c>
      <c r="D103" s="69">
        <v>20.5</v>
      </c>
      <c r="E103" s="69">
        <v>22.84</v>
      </c>
      <c r="F103" s="69">
        <v>23.48</v>
      </c>
      <c r="G103" s="69">
        <v>25.3</v>
      </c>
      <c r="H103" s="69">
        <v>25.01</v>
      </c>
      <c r="I103" s="69">
        <v>23.39</v>
      </c>
      <c r="J103" s="69">
        <v>27.002447312145499</v>
      </c>
      <c r="K103" s="69">
        <v>26.74</v>
      </c>
      <c r="L103" s="69">
        <v>24.26</v>
      </c>
      <c r="M103" s="69">
        <v>25.56</v>
      </c>
      <c r="N103" s="69">
        <v>27.404667302758799</v>
      </c>
      <c r="O103" s="69">
        <v>28.03</v>
      </c>
      <c r="P103" s="69">
        <v>28.009999999999998</v>
      </c>
      <c r="Q103" s="69">
        <v>27.42</v>
      </c>
      <c r="R103" s="69">
        <f>[1]Blad2!D58</f>
        <v>27.96</v>
      </c>
    </row>
    <row r="104" spans="1:18" ht="12.95" customHeight="1">
      <c r="A104" s="68" t="s">
        <v>22</v>
      </c>
      <c r="B104" s="69">
        <v>0.37</v>
      </c>
      <c r="C104" s="69">
        <v>0.37</v>
      </c>
      <c r="D104" s="69">
        <v>0.39</v>
      </c>
      <c r="E104" s="69">
        <v>0.33</v>
      </c>
      <c r="F104" s="69">
        <v>0.36</v>
      </c>
      <c r="G104" s="69">
        <v>0.4</v>
      </c>
      <c r="H104" s="69">
        <v>0.35</v>
      </c>
      <c r="I104" s="69">
        <v>0.35</v>
      </c>
      <c r="J104" s="69">
        <v>0.33629774992119205</v>
      </c>
      <c r="K104" s="69">
        <v>0.28999999999999998</v>
      </c>
      <c r="L104" s="69">
        <v>0.30000000000000004</v>
      </c>
      <c r="M104" s="69">
        <v>0.30000000000000004</v>
      </c>
      <c r="N104" s="69">
        <v>0.28516249617172101</v>
      </c>
      <c r="O104" s="73">
        <v>0.3</v>
      </c>
      <c r="P104" s="73">
        <v>0.31</v>
      </c>
      <c r="Q104" s="69">
        <v>0.26175570406976773</v>
      </c>
      <c r="R104" s="69">
        <f>[1]Blad2!D116</f>
        <v>0.23156643825592746</v>
      </c>
    </row>
    <row r="105" spans="1:18" ht="12.95" customHeight="1">
      <c r="A105" s="68" t="s">
        <v>23</v>
      </c>
      <c r="B105" s="69">
        <v>1.35</v>
      </c>
      <c r="C105" s="69">
        <v>1.43</v>
      </c>
      <c r="D105" s="69">
        <v>1.58</v>
      </c>
      <c r="E105" s="69">
        <v>1.94</v>
      </c>
      <c r="F105" s="69">
        <v>1.4</v>
      </c>
      <c r="G105" s="69">
        <v>2.25</v>
      </c>
      <c r="H105" s="69">
        <v>2.12</v>
      </c>
      <c r="I105" s="69">
        <v>1.91</v>
      </c>
      <c r="J105" s="69">
        <v>2.1539499206238801</v>
      </c>
      <c r="K105" s="69">
        <v>1.89</v>
      </c>
      <c r="L105" s="69">
        <v>2.0099999999999998</v>
      </c>
      <c r="M105" s="69">
        <v>1.85</v>
      </c>
      <c r="N105" s="69">
        <v>2.0857761927</v>
      </c>
      <c r="O105" s="69">
        <v>2.08</v>
      </c>
      <c r="P105" s="69">
        <v>1.98</v>
      </c>
      <c r="Q105" s="69">
        <v>2.21</v>
      </c>
      <c r="R105" s="69">
        <f>[1]Blad2!D59</f>
        <v>1.91</v>
      </c>
    </row>
    <row r="106" spans="1:18" ht="12.95" customHeight="1">
      <c r="A106" s="68" t="s">
        <v>24</v>
      </c>
      <c r="B106" s="69">
        <v>0.56999999999999995</v>
      </c>
      <c r="C106" s="69">
        <v>1.31</v>
      </c>
      <c r="D106" s="69">
        <v>1.68</v>
      </c>
      <c r="E106" s="69">
        <v>2.83</v>
      </c>
      <c r="F106" s="69">
        <v>3.51</v>
      </c>
      <c r="G106" s="69">
        <v>6.56</v>
      </c>
      <c r="H106" s="69">
        <v>7.06</v>
      </c>
      <c r="I106" s="69">
        <v>7.11</v>
      </c>
      <c r="J106" s="69">
        <v>9.1658023804317299</v>
      </c>
      <c r="K106" s="69">
        <v>8.36</v>
      </c>
      <c r="L106" s="69">
        <v>9.42</v>
      </c>
      <c r="M106" s="69">
        <v>10.039999999999999</v>
      </c>
      <c r="N106" s="69">
        <v>9.9452642302690002</v>
      </c>
      <c r="O106" s="73">
        <v>10.51</v>
      </c>
      <c r="P106" s="73">
        <v>10.65</v>
      </c>
      <c r="Q106" s="69">
        <v>10.269441927510119</v>
      </c>
      <c r="R106" s="69">
        <f>[1]Blad2!D114</f>
        <v>9.9789515148960977</v>
      </c>
    </row>
    <row r="107" spans="1:18" ht="12.95" customHeight="1">
      <c r="A107" s="68" t="s">
        <v>25</v>
      </c>
      <c r="B107" s="69">
        <v>1.82</v>
      </c>
      <c r="C107" s="69">
        <v>2.4900000000000002</v>
      </c>
      <c r="D107" s="69">
        <v>2.91</v>
      </c>
      <c r="E107" s="69">
        <v>3.44</v>
      </c>
      <c r="F107" s="69">
        <v>3.8</v>
      </c>
      <c r="G107" s="69">
        <v>3.5</v>
      </c>
      <c r="H107" s="69">
        <v>4.3099999999999996</v>
      </c>
      <c r="I107" s="69">
        <v>4.7</v>
      </c>
      <c r="J107" s="69">
        <v>5.3990368367691799</v>
      </c>
      <c r="K107" s="69">
        <v>5.39</v>
      </c>
      <c r="L107" s="69">
        <v>5.29</v>
      </c>
      <c r="M107" s="69">
        <v>5.1100000000000003</v>
      </c>
      <c r="N107" s="69">
        <v>5.1072587318220704</v>
      </c>
      <c r="O107" s="73">
        <v>5.4</v>
      </c>
      <c r="P107" s="73">
        <v>6.3</v>
      </c>
      <c r="Q107" s="69">
        <v>6.2256729266819226</v>
      </c>
      <c r="R107" s="69">
        <f>[1]Blad2!D115</f>
        <v>6.63</v>
      </c>
    </row>
    <row r="108" spans="1:18" ht="12.95" customHeight="1">
      <c r="A108" s="68" t="s">
        <v>26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2.8108235521312301E-3</v>
      </c>
      <c r="K108" s="69">
        <v>0.01</v>
      </c>
      <c r="L108" s="69">
        <v>0.01</v>
      </c>
      <c r="M108" s="69">
        <v>0.01</v>
      </c>
      <c r="N108" s="69">
        <v>1.2984665048023101E-2</v>
      </c>
      <c r="O108" s="69">
        <v>0.01</v>
      </c>
      <c r="P108" s="74">
        <v>0.01</v>
      </c>
      <c r="Q108" s="69">
        <v>0.01</v>
      </c>
      <c r="R108" s="69">
        <f>[1]Blad2!D61</f>
        <v>0</v>
      </c>
    </row>
    <row r="109" spans="1:18" ht="12.95" customHeight="1">
      <c r="A109" s="68" t="s">
        <v>27</v>
      </c>
      <c r="B109" s="69">
        <v>0</v>
      </c>
      <c r="C109" s="69">
        <v>0</v>
      </c>
      <c r="D109" s="69">
        <v>0</v>
      </c>
      <c r="E109" s="69">
        <v>0</v>
      </c>
      <c r="F109" s="69">
        <v>0</v>
      </c>
      <c r="G109" s="69">
        <v>7.0000000000000007E-2</v>
      </c>
      <c r="H109" s="69">
        <v>0.44</v>
      </c>
      <c r="I109" s="69">
        <v>1.1200000000000001</v>
      </c>
      <c r="J109" s="69">
        <v>1.65251220461148</v>
      </c>
      <c r="K109" s="69">
        <v>1.55</v>
      </c>
      <c r="L109" s="69"/>
      <c r="M109" s="69"/>
      <c r="N109" s="69"/>
      <c r="O109" s="69"/>
      <c r="P109" s="69"/>
      <c r="Q109" s="69"/>
      <c r="R109" s="69"/>
    </row>
    <row r="110" spans="1:18" ht="12.95" customHeight="1">
      <c r="A110" s="68" t="s">
        <v>28</v>
      </c>
      <c r="B110" s="69">
        <v>0</v>
      </c>
      <c r="C110" s="69">
        <v>0.01</v>
      </c>
      <c r="D110" s="69">
        <v>0.01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2.5914387383882201E-3</v>
      </c>
      <c r="K110" s="69">
        <v>0</v>
      </c>
      <c r="L110" s="69">
        <v>0</v>
      </c>
      <c r="M110" s="69">
        <v>0</v>
      </c>
      <c r="N110" s="69">
        <v>3.0803263317376E-3</v>
      </c>
      <c r="O110" s="69">
        <v>3.0803263317376E-3</v>
      </c>
      <c r="P110" s="69">
        <v>3.0803263317376E-3</v>
      </c>
      <c r="Q110" s="69">
        <v>0</v>
      </c>
      <c r="R110" s="69">
        <f>[1]Blad2!D62</f>
        <v>0</v>
      </c>
    </row>
    <row r="111" spans="1:18" ht="12.95" customHeight="1">
      <c r="A111" s="68" t="s">
        <v>29</v>
      </c>
      <c r="B111" s="69">
        <v>2</v>
      </c>
      <c r="C111" s="69">
        <v>2.25</v>
      </c>
      <c r="D111" s="69">
        <v>2.2200000000000002</v>
      </c>
      <c r="E111" s="69">
        <v>2.5299999999999998</v>
      </c>
      <c r="F111" s="69">
        <v>2.44</v>
      </c>
      <c r="G111" s="69">
        <v>2.4700000000000002</v>
      </c>
      <c r="H111" s="69">
        <v>3.96</v>
      </c>
      <c r="I111" s="69">
        <v>3.9</v>
      </c>
      <c r="J111" s="69">
        <v>2.77075493935323</v>
      </c>
      <c r="K111" s="69">
        <v>2.66</v>
      </c>
      <c r="L111" s="69">
        <v>2.98</v>
      </c>
      <c r="M111" s="69">
        <v>3</v>
      </c>
      <c r="N111" s="69">
        <v>3.1623718993947998</v>
      </c>
      <c r="O111" s="69">
        <v>3.21</v>
      </c>
      <c r="P111" s="69">
        <v>3.2600000000000002</v>
      </c>
      <c r="Q111" s="69">
        <v>3.1199999999999997</v>
      </c>
      <c r="R111" s="69">
        <f>[1]Blad2!D63</f>
        <v>3.15</v>
      </c>
    </row>
    <row r="112" spans="1:18" ht="12.95" customHeight="1">
      <c r="A112" s="75" t="s">
        <v>31</v>
      </c>
      <c r="B112" s="76">
        <v>342.73</v>
      </c>
      <c r="C112" s="76">
        <v>372.63</v>
      </c>
      <c r="D112" s="76">
        <v>384.92</v>
      </c>
      <c r="E112" s="76">
        <v>385.81</v>
      </c>
      <c r="F112" s="76">
        <v>378.82000000000005</v>
      </c>
      <c r="G112" s="76">
        <v>398.01</v>
      </c>
      <c r="H112" s="76">
        <v>388.56</v>
      </c>
      <c r="I112" s="76">
        <v>373.45</v>
      </c>
      <c r="J112" s="76">
        <v>384.70984902916882</v>
      </c>
      <c r="K112" s="76">
        <v>381.31999999999994</v>
      </c>
      <c r="L112" s="76">
        <v>372.4199999999999</v>
      </c>
      <c r="M112" s="76">
        <v>363.68</v>
      </c>
      <c r="N112" s="76">
        <v>367.70696497031832</v>
      </c>
      <c r="O112" s="76">
        <v>365.94308032633177</v>
      </c>
      <c r="P112" s="76">
        <v>357.88308032633176</v>
      </c>
      <c r="Q112" s="76">
        <v>349.48578279014697</v>
      </c>
      <c r="R112" s="76">
        <f>R111+R110+R109+R108+R107+R106+R105+R104+R103+R102+R101+R100+R99+R96+R95+R91+R88+R84</f>
        <v>335.99038134152659</v>
      </c>
    </row>
    <row r="113" spans="1:18" ht="12.95" customHeight="1">
      <c r="A113" s="68" t="s">
        <v>32</v>
      </c>
      <c r="B113" s="69">
        <v>45.96</v>
      </c>
      <c r="C113" s="69">
        <v>42.23</v>
      </c>
      <c r="D113" s="69">
        <v>41.68</v>
      </c>
      <c r="E113" s="69">
        <v>36.06</v>
      </c>
      <c r="F113" s="69">
        <v>35.1</v>
      </c>
      <c r="G113" s="69">
        <v>35.700000000000003</v>
      </c>
      <c r="H113" s="69">
        <v>34.93</v>
      </c>
      <c r="I113" s="69">
        <v>33.39</v>
      </c>
      <c r="J113" s="69">
        <v>31.3204480846073</v>
      </c>
      <c r="K113" s="69">
        <v>29.32</v>
      </c>
      <c r="L113" s="69">
        <v>28.1</v>
      </c>
      <c r="M113" s="69">
        <v>27.96</v>
      </c>
      <c r="N113" s="69">
        <v>27.465865502269899</v>
      </c>
      <c r="O113" s="69">
        <v>26.26</v>
      </c>
      <c r="P113" s="69">
        <v>24.49</v>
      </c>
      <c r="Q113" s="69">
        <v>21.55</v>
      </c>
      <c r="R113" s="69">
        <f>[1]Blad2!D64</f>
        <v>20.43</v>
      </c>
    </row>
    <row r="114" spans="1:18" ht="12.95" customHeight="1">
      <c r="A114" s="68" t="s">
        <v>33</v>
      </c>
      <c r="B114" s="69">
        <v>140.76</v>
      </c>
      <c r="C114" s="69">
        <v>138.74</v>
      </c>
      <c r="D114" s="69">
        <v>135.47999999999999</v>
      </c>
      <c r="E114" s="69">
        <v>124.9</v>
      </c>
      <c r="F114" s="69">
        <v>122.91</v>
      </c>
      <c r="G114" s="69">
        <v>122.12</v>
      </c>
      <c r="H114" s="69">
        <v>119.94</v>
      </c>
      <c r="I114" s="69">
        <v>117.64</v>
      </c>
      <c r="J114" s="69">
        <v>117.543177629281</v>
      </c>
      <c r="K114" s="69">
        <v>112.88</v>
      </c>
      <c r="L114" s="69">
        <v>114.16</v>
      </c>
      <c r="M114" s="69">
        <v>115.28</v>
      </c>
      <c r="N114" s="69">
        <v>114.89208883403801</v>
      </c>
      <c r="O114" s="69">
        <v>114.6</v>
      </c>
      <c r="P114" s="69">
        <v>114.99</v>
      </c>
      <c r="Q114" s="69">
        <v>118.57108776811482</v>
      </c>
      <c r="R114" s="69">
        <f>[1]Blad2!D65</f>
        <v>114.83</v>
      </c>
    </row>
    <row r="115" spans="1:18" ht="12.95" customHeight="1">
      <c r="A115" s="68" t="s">
        <v>34</v>
      </c>
      <c r="B115" s="69">
        <v>10.33</v>
      </c>
      <c r="C115" s="69">
        <v>8.86</v>
      </c>
      <c r="D115" s="69">
        <v>5.32</v>
      </c>
      <c r="E115" s="69">
        <v>7.33</v>
      </c>
      <c r="F115" s="69">
        <v>5.01</v>
      </c>
      <c r="G115" s="69">
        <v>4.58</v>
      </c>
      <c r="H115" s="69">
        <v>4</v>
      </c>
      <c r="I115" s="69">
        <v>4.05</v>
      </c>
      <c r="J115" s="69">
        <v>5.4646769150377299</v>
      </c>
      <c r="K115" s="69">
        <v>5.91</v>
      </c>
      <c r="L115" s="69">
        <v>5.27</v>
      </c>
      <c r="M115" s="69">
        <v>5.03</v>
      </c>
      <c r="N115" s="69">
        <v>4.9796125154325699</v>
      </c>
      <c r="O115" s="69">
        <v>4.76</v>
      </c>
      <c r="P115" s="69">
        <v>4.49</v>
      </c>
      <c r="Q115" s="69">
        <v>4.5999999999999996</v>
      </c>
      <c r="R115" s="69">
        <f>[1]Blad2!D66</f>
        <v>3.46</v>
      </c>
    </row>
    <row r="116" spans="1:18" ht="12.95" customHeight="1">
      <c r="A116" s="75" t="s">
        <v>35</v>
      </c>
      <c r="B116" s="76">
        <v>197.05</v>
      </c>
      <c r="C116" s="76">
        <v>189.83</v>
      </c>
      <c r="D116" s="76">
        <v>182.48</v>
      </c>
      <c r="E116" s="76">
        <v>168.29</v>
      </c>
      <c r="F116" s="76">
        <v>163.02000000000001</v>
      </c>
      <c r="G116" s="76">
        <v>162.4</v>
      </c>
      <c r="H116" s="76">
        <v>158.87</v>
      </c>
      <c r="I116" s="76">
        <v>155.07</v>
      </c>
      <c r="J116" s="76">
        <v>154.328302628926</v>
      </c>
      <c r="K116" s="76">
        <v>148.10999999999999</v>
      </c>
      <c r="L116" s="76">
        <v>147.53</v>
      </c>
      <c r="M116" s="76">
        <v>148.27000000000001</v>
      </c>
      <c r="N116" s="76">
        <v>147.33756685174046</v>
      </c>
      <c r="O116" s="76">
        <v>145.61999999999998</v>
      </c>
      <c r="P116" s="76">
        <v>143.97</v>
      </c>
      <c r="Q116" s="76">
        <v>144.72108776811481</v>
      </c>
      <c r="R116" s="76">
        <f>R113+R114+R115</f>
        <v>138.72</v>
      </c>
    </row>
    <row r="117" spans="1:18" ht="12.95" customHeight="1">
      <c r="A117" s="77" t="s">
        <v>36</v>
      </c>
      <c r="B117" s="78">
        <v>539.78</v>
      </c>
      <c r="C117" s="78">
        <v>562.46</v>
      </c>
      <c r="D117" s="78">
        <v>567.4</v>
      </c>
      <c r="E117" s="78">
        <v>554.1</v>
      </c>
      <c r="F117" s="78">
        <v>541.84</v>
      </c>
      <c r="G117" s="78">
        <v>560.41</v>
      </c>
      <c r="H117" s="78">
        <v>547.43000000000006</v>
      </c>
      <c r="I117" s="78">
        <v>156.37764339719999</v>
      </c>
      <c r="J117" s="78">
        <v>156.24278148702601</v>
      </c>
      <c r="K117" s="78">
        <v>529.42999999999995</v>
      </c>
      <c r="L117" s="78">
        <v>519.94999999999993</v>
      </c>
      <c r="M117" s="78">
        <v>511.95000000000005</v>
      </c>
      <c r="N117" s="78">
        <v>515.04453182205884</v>
      </c>
      <c r="O117" s="78">
        <v>511.56308032633171</v>
      </c>
      <c r="P117" s="78">
        <v>501.85308032633179</v>
      </c>
      <c r="Q117" s="78">
        <v>494.20687055826181</v>
      </c>
      <c r="R117" s="78">
        <f>R116+R112</f>
        <v>474.71038134152661</v>
      </c>
    </row>
    <row r="118" spans="1:18" ht="12.9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L118" s="68"/>
      <c r="M118" s="68"/>
      <c r="N118" s="68"/>
      <c r="O118" s="68"/>
      <c r="P118" s="68"/>
      <c r="R118" s="19"/>
    </row>
    <row r="119" spans="1:18" ht="23.25">
      <c r="A119" s="64" t="s">
        <v>375</v>
      </c>
      <c r="B119" s="65">
        <v>1999</v>
      </c>
      <c r="C119" s="65">
        <v>2000</v>
      </c>
      <c r="D119" s="65">
        <v>2001</v>
      </c>
      <c r="E119" s="65">
        <v>2002</v>
      </c>
      <c r="F119" s="65">
        <v>2003</v>
      </c>
      <c r="G119" s="65">
        <v>2004</v>
      </c>
      <c r="H119" s="65">
        <v>2005</v>
      </c>
      <c r="I119" s="65">
        <v>2006</v>
      </c>
      <c r="J119" s="65">
        <v>2007</v>
      </c>
      <c r="K119" s="65">
        <v>2008</v>
      </c>
      <c r="L119" s="65">
        <v>2009</v>
      </c>
      <c r="M119" s="66">
        <v>2010</v>
      </c>
      <c r="N119" s="66">
        <v>2011</v>
      </c>
      <c r="O119" s="66">
        <v>2012</v>
      </c>
      <c r="P119" s="66">
        <v>2013</v>
      </c>
      <c r="Q119" s="66">
        <v>2014</v>
      </c>
      <c r="R119" s="66">
        <v>2015</v>
      </c>
    </row>
    <row r="120" spans="1:18" ht="12.95" customHeight="1">
      <c r="A120" s="68" t="s">
        <v>0</v>
      </c>
      <c r="B120" s="69">
        <v>10.93</v>
      </c>
      <c r="C120" s="69">
        <v>11.09</v>
      </c>
      <c r="D120" s="69">
        <v>12.03</v>
      </c>
      <c r="E120" s="69">
        <v>12.26</v>
      </c>
      <c r="F120" s="69">
        <v>12.31</v>
      </c>
      <c r="G120" s="69">
        <v>12.14</v>
      </c>
      <c r="H120" s="69">
        <v>12.32</v>
      </c>
      <c r="I120" s="69">
        <v>12.21</v>
      </c>
      <c r="J120" s="69">
        <v>12.1814706592519</v>
      </c>
      <c r="K120" s="69">
        <v>12.01</v>
      </c>
      <c r="L120" s="69">
        <v>11.75</v>
      </c>
      <c r="M120" s="69">
        <v>11.76</v>
      </c>
      <c r="N120" s="69">
        <v>11.9898250835</v>
      </c>
      <c r="O120" s="69">
        <v>11.81</v>
      </c>
      <c r="P120" s="69">
        <v>12.19</v>
      </c>
      <c r="Q120" s="69">
        <v>11.83</v>
      </c>
      <c r="R120" s="69">
        <f>[1]Blad2!D68</f>
        <v>11.82</v>
      </c>
    </row>
    <row r="121" spans="1:18" ht="12.95" customHeight="1">
      <c r="A121" s="68" t="s">
        <v>1</v>
      </c>
      <c r="B121" s="69">
        <v>10.79</v>
      </c>
      <c r="C121" s="69">
        <v>12.39</v>
      </c>
      <c r="D121" s="69">
        <v>12.75</v>
      </c>
      <c r="E121" s="69">
        <v>12.83</v>
      </c>
      <c r="F121" s="69">
        <v>13.11</v>
      </c>
      <c r="G121" s="69">
        <v>13.3</v>
      </c>
      <c r="H121" s="69">
        <v>13.58</v>
      </c>
      <c r="I121" s="69">
        <v>13.93</v>
      </c>
      <c r="J121" s="69">
        <v>13.934646379283</v>
      </c>
      <c r="K121" s="69">
        <v>13.84</v>
      </c>
      <c r="L121" s="69">
        <v>13.78</v>
      </c>
      <c r="M121" s="69">
        <v>14.01</v>
      </c>
      <c r="N121" s="69">
        <v>16.040789184024501</v>
      </c>
      <c r="O121" s="69">
        <v>15.35</v>
      </c>
      <c r="P121" s="69">
        <v>14.31</v>
      </c>
      <c r="Q121" s="69">
        <v>13.78</v>
      </c>
      <c r="R121" s="69">
        <f>[1]Blad2!D69</f>
        <v>13.97</v>
      </c>
    </row>
    <row r="122" spans="1:18" ht="12.95" customHeight="1">
      <c r="A122" s="68" t="s">
        <v>2</v>
      </c>
      <c r="B122" s="69">
        <v>5.77</v>
      </c>
      <c r="C122" s="69">
        <v>3.76</v>
      </c>
      <c r="D122" s="69">
        <v>3.24</v>
      </c>
      <c r="E122" s="69">
        <v>3.46</v>
      </c>
      <c r="F122" s="69">
        <v>3.58</v>
      </c>
      <c r="G122" s="69">
        <v>3.53</v>
      </c>
      <c r="H122" s="69">
        <v>3.36</v>
      </c>
      <c r="I122" s="69">
        <v>3.47</v>
      </c>
      <c r="J122" s="69">
        <v>3.4751167668963001</v>
      </c>
      <c r="K122" s="69">
        <v>3.71</v>
      </c>
      <c r="L122" s="69">
        <v>3.44</v>
      </c>
      <c r="M122" s="69">
        <v>3.45</v>
      </c>
      <c r="N122" s="69">
        <v>1.77082368502061</v>
      </c>
      <c r="O122" s="69">
        <v>2.31</v>
      </c>
      <c r="P122" s="69">
        <v>3.37</v>
      </c>
      <c r="Q122" s="69">
        <v>3.28</v>
      </c>
      <c r="R122" s="69">
        <f>[1]Blad2!D70</f>
        <v>3.23</v>
      </c>
    </row>
    <row r="123" spans="1:18" ht="12.95" customHeight="1">
      <c r="A123" s="70" t="s">
        <v>3</v>
      </c>
      <c r="B123" s="71">
        <v>27.49</v>
      </c>
      <c r="C123" s="71">
        <v>27.24</v>
      </c>
      <c r="D123" s="71">
        <v>28.02</v>
      </c>
      <c r="E123" s="71">
        <v>28.55</v>
      </c>
      <c r="F123" s="71">
        <v>29</v>
      </c>
      <c r="G123" s="71">
        <v>28.97</v>
      </c>
      <c r="H123" s="71">
        <v>29.26</v>
      </c>
      <c r="I123" s="71">
        <v>29.61</v>
      </c>
      <c r="J123" s="71">
        <v>29.591233805431301</v>
      </c>
      <c r="K123" s="71">
        <v>29.560000000000002</v>
      </c>
      <c r="L123" s="71">
        <v>28.970000000000002</v>
      </c>
      <c r="M123" s="71">
        <v>29.22</v>
      </c>
      <c r="N123" s="71">
        <v>29.801437952545108</v>
      </c>
      <c r="O123" s="71">
        <v>29.47</v>
      </c>
      <c r="P123" s="71">
        <v>29.87</v>
      </c>
      <c r="Q123" s="71">
        <v>28.89</v>
      </c>
      <c r="R123" s="71">
        <f>SUM(R120:R122)</f>
        <v>29.02</v>
      </c>
    </row>
    <row r="124" spans="1:18" ht="12.95" customHeight="1">
      <c r="A124" s="68" t="s">
        <v>4</v>
      </c>
      <c r="B124" s="69">
        <v>2.7</v>
      </c>
      <c r="C124" s="69">
        <v>3.07</v>
      </c>
      <c r="D124" s="69">
        <v>2.66</v>
      </c>
      <c r="E124" s="69">
        <v>2.11</v>
      </c>
      <c r="F124" s="69">
        <v>1.78</v>
      </c>
      <c r="G124" s="69">
        <v>0.97</v>
      </c>
      <c r="H124" s="69">
        <v>0.56000000000000005</v>
      </c>
      <c r="I124" s="69">
        <v>0</v>
      </c>
      <c r="J124" s="69">
        <v>0</v>
      </c>
      <c r="K124" s="69">
        <v>0</v>
      </c>
      <c r="L124" s="69">
        <v>0.11</v>
      </c>
      <c r="M124" s="69">
        <v>0</v>
      </c>
      <c r="N124" s="69">
        <v>0</v>
      </c>
      <c r="O124" s="69"/>
      <c r="P124" s="69"/>
      <c r="Q124" s="69"/>
      <c r="R124" s="69"/>
    </row>
    <row r="125" spans="1:18" ht="12.95" customHeight="1">
      <c r="A125" s="68" t="s">
        <v>5</v>
      </c>
      <c r="B125" s="69">
        <v>1.47</v>
      </c>
      <c r="C125" s="69">
        <v>1.62</v>
      </c>
      <c r="D125" s="69">
        <v>1.39</v>
      </c>
      <c r="E125" s="69">
        <v>1.1100000000000001</v>
      </c>
      <c r="F125" s="69">
        <v>1.23</v>
      </c>
      <c r="G125" s="69">
        <v>0.57999999999999996</v>
      </c>
      <c r="H125" s="69">
        <v>0.37</v>
      </c>
      <c r="I125" s="69">
        <v>0.53</v>
      </c>
      <c r="J125" s="69">
        <v>9.8091738411970192E-2</v>
      </c>
      <c r="K125" s="69">
        <v>0</v>
      </c>
      <c r="L125" s="69">
        <v>0.15</v>
      </c>
      <c r="M125" s="69">
        <v>0</v>
      </c>
      <c r="N125" s="69">
        <v>0</v>
      </c>
      <c r="O125" s="69"/>
      <c r="P125" s="69"/>
      <c r="Q125" s="69"/>
      <c r="R125" s="69"/>
    </row>
    <row r="126" spans="1:18" ht="12.95" customHeight="1">
      <c r="A126" s="68" t="s">
        <v>6</v>
      </c>
      <c r="B126" s="69">
        <v>69.73</v>
      </c>
      <c r="C126" s="69">
        <v>71.739999999999995</v>
      </c>
      <c r="D126" s="69">
        <v>70.349999999999994</v>
      </c>
      <c r="E126" s="69">
        <v>67.08</v>
      </c>
      <c r="F126" s="69">
        <v>67.010000000000005</v>
      </c>
      <c r="G126" s="69">
        <v>71.650000000000006</v>
      </c>
      <c r="H126" s="69">
        <v>72.23</v>
      </c>
      <c r="I126" s="69">
        <v>73.63</v>
      </c>
      <c r="J126" s="69">
        <v>74.181625342377899</v>
      </c>
      <c r="K126" s="69">
        <v>75.72</v>
      </c>
      <c r="L126" s="69">
        <v>72.209999999999994</v>
      </c>
      <c r="M126" s="69">
        <v>70.91</v>
      </c>
      <c r="N126" s="69">
        <v>74.062318280599996</v>
      </c>
      <c r="O126" s="69">
        <v>71.44</v>
      </c>
      <c r="P126" s="69">
        <v>66.430000000000007</v>
      </c>
      <c r="Q126" s="69">
        <v>65.069999999999993</v>
      </c>
      <c r="R126" s="69">
        <f>[1]Blad2!D71</f>
        <v>63.43</v>
      </c>
    </row>
    <row r="127" spans="1:18" ht="12.95" customHeight="1">
      <c r="A127" s="70" t="s">
        <v>7</v>
      </c>
      <c r="B127" s="71">
        <v>73.900000000000006</v>
      </c>
      <c r="C127" s="71">
        <v>76.430000000000007</v>
      </c>
      <c r="D127" s="71">
        <v>74.400000000000006</v>
      </c>
      <c r="E127" s="71">
        <v>70.3</v>
      </c>
      <c r="F127" s="71">
        <v>70.02</v>
      </c>
      <c r="G127" s="71">
        <v>73.2</v>
      </c>
      <c r="H127" s="71">
        <v>73.16</v>
      </c>
      <c r="I127" s="71">
        <v>74.16</v>
      </c>
      <c r="J127" s="71">
        <v>74.279717080789894</v>
      </c>
      <c r="K127" s="71">
        <v>75.72</v>
      </c>
      <c r="L127" s="71">
        <v>72.47</v>
      </c>
      <c r="M127" s="71">
        <v>70.91</v>
      </c>
      <c r="N127" s="71">
        <v>74.062318280599996</v>
      </c>
      <c r="O127" s="71">
        <v>71.44</v>
      </c>
      <c r="P127" s="71">
        <v>66.430000000000007</v>
      </c>
      <c r="Q127" s="71">
        <v>65.069999999999993</v>
      </c>
      <c r="R127" s="71">
        <f>SUM(R124:R126)</f>
        <v>63.43</v>
      </c>
    </row>
    <row r="128" spans="1:18" ht="12.95" customHeight="1">
      <c r="A128" s="68" t="s">
        <v>370</v>
      </c>
      <c r="B128" s="69">
        <f>5.71+0.01</f>
        <v>5.72</v>
      </c>
      <c r="C128" s="69">
        <f>5.84+0.01</f>
        <v>5.85</v>
      </c>
      <c r="D128" s="69">
        <f>6.15+0.01</f>
        <v>6.16</v>
      </c>
      <c r="E128" s="69">
        <f>6.14+0.01</f>
        <v>6.1499999999999995</v>
      </c>
      <c r="F128" s="69">
        <v>5.42</v>
      </c>
      <c r="G128" s="69">
        <v>4.9800000000000004</v>
      </c>
      <c r="H128" s="69">
        <v>5.27</v>
      </c>
      <c r="I128" s="69">
        <v>5.34</v>
      </c>
      <c r="J128" s="69">
        <v>5.11050883202922</v>
      </c>
      <c r="K128" s="69">
        <v>4.5600000000000005</v>
      </c>
      <c r="L128" s="69">
        <v>5.0599999999999996</v>
      </c>
      <c r="M128" s="69">
        <v>4.92</v>
      </c>
      <c r="N128" s="69">
        <v>4.2275722972621201</v>
      </c>
      <c r="O128" s="69">
        <v>3.47</v>
      </c>
      <c r="P128" s="69">
        <v>3.53</v>
      </c>
      <c r="Q128" s="69">
        <v>3.42</v>
      </c>
      <c r="R128" s="69">
        <f>[1]Blad2!D72</f>
        <v>3.43</v>
      </c>
    </row>
    <row r="129" spans="1:18" ht="12.95" customHeight="1">
      <c r="A129" s="68" t="s">
        <v>9</v>
      </c>
      <c r="B129" s="69">
        <v>4.13</v>
      </c>
      <c r="C129" s="69">
        <v>3.84</v>
      </c>
      <c r="D129" s="69">
        <v>4.38</v>
      </c>
      <c r="E129" s="69">
        <v>4.5199999999999996</v>
      </c>
      <c r="F129" s="69">
        <v>4.84</v>
      </c>
      <c r="G129" s="69">
        <v>5.07</v>
      </c>
      <c r="H129" s="69">
        <v>5.25</v>
      </c>
      <c r="I129" s="69">
        <v>4.34</v>
      </c>
      <c r="J129" s="69">
        <v>4.1590765040104403</v>
      </c>
      <c r="K129" s="69">
        <v>4.22</v>
      </c>
      <c r="L129" s="69">
        <v>4.0599999999999996</v>
      </c>
      <c r="M129" s="69">
        <v>4.2300000000000004</v>
      </c>
      <c r="N129" s="69">
        <v>4.0463377246678203</v>
      </c>
      <c r="O129" s="73">
        <v>4.03</v>
      </c>
      <c r="P129" s="73">
        <v>4.17</v>
      </c>
      <c r="Q129" s="73">
        <v>3.7599516837544535</v>
      </c>
      <c r="R129" s="73">
        <f>[1]Blad2!I86</f>
        <v>3.7858744420632795</v>
      </c>
    </row>
    <row r="130" spans="1:18" ht="12.95" customHeight="1">
      <c r="A130" s="70" t="s">
        <v>10</v>
      </c>
      <c r="B130" s="71">
        <v>9.85</v>
      </c>
      <c r="C130" s="71">
        <v>9.69</v>
      </c>
      <c r="D130" s="71">
        <v>10.54</v>
      </c>
      <c r="E130" s="71">
        <v>10.67</v>
      </c>
      <c r="F130" s="71">
        <v>10.26</v>
      </c>
      <c r="G130" s="71">
        <v>10.050000000000001</v>
      </c>
      <c r="H130" s="71">
        <v>10.52</v>
      </c>
      <c r="I130" s="71">
        <v>9.68</v>
      </c>
      <c r="J130" s="71">
        <v>9.2695853360396612</v>
      </c>
      <c r="K130" s="71">
        <v>8.7800000000000011</v>
      </c>
      <c r="L130" s="71">
        <v>9.1199999999999992</v>
      </c>
      <c r="M130" s="71">
        <v>9.15</v>
      </c>
      <c r="N130" s="71">
        <v>8.2739100219299395</v>
      </c>
      <c r="O130" s="71">
        <v>7.5</v>
      </c>
      <c r="P130" s="71">
        <v>7.6999999999999993</v>
      </c>
      <c r="Q130" s="71">
        <v>7.179951683754453</v>
      </c>
      <c r="R130" s="71">
        <f>SUM(R128:R129)</f>
        <v>7.2158744420632797</v>
      </c>
    </row>
    <row r="131" spans="1:18" ht="12.95" customHeight="1">
      <c r="A131" s="68" t="s">
        <v>371</v>
      </c>
      <c r="B131" s="69">
        <v>0.82</v>
      </c>
      <c r="C131" s="69">
        <v>0.87</v>
      </c>
      <c r="D131" s="69">
        <v>0.9</v>
      </c>
      <c r="E131" s="69">
        <v>1.35</v>
      </c>
      <c r="F131" s="69">
        <v>1.59</v>
      </c>
      <c r="G131" s="69">
        <v>1.44</v>
      </c>
      <c r="H131" s="69">
        <v>1.63</v>
      </c>
      <c r="I131" s="69">
        <v>1.85</v>
      </c>
      <c r="J131" s="69">
        <v>2.1273070422322702</v>
      </c>
      <c r="K131" s="69">
        <v>2.14</v>
      </c>
      <c r="L131" s="69">
        <v>2.15</v>
      </c>
      <c r="M131" s="69">
        <v>1.9500000000000002</v>
      </c>
      <c r="N131" s="69">
        <v>1.7200441013527299</v>
      </c>
      <c r="O131" s="69">
        <v>1.8000000000000003</v>
      </c>
      <c r="P131" s="69">
        <v>1.75</v>
      </c>
      <c r="Q131" s="69">
        <v>1.88</v>
      </c>
      <c r="R131" s="69">
        <f>[1]Blad2!D73</f>
        <v>1.97</v>
      </c>
    </row>
    <row r="132" spans="1:18" ht="12.95" customHeight="1">
      <c r="A132" s="68" t="s">
        <v>12</v>
      </c>
      <c r="B132" s="69">
        <v>3.69</v>
      </c>
      <c r="C132" s="69">
        <v>4.07</v>
      </c>
      <c r="D132" s="69">
        <v>4.1900000000000004</v>
      </c>
      <c r="E132" s="69">
        <v>4.4800000000000004</v>
      </c>
      <c r="F132" s="69">
        <v>4.87</v>
      </c>
      <c r="G132" s="69">
        <v>5.21</v>
      </c>
      <c r="H132" s="69">
        <v>5.14</v>
      </c>
      <c r="I132" s="69">
        <v>6.09</v>
      </c>
      <c r="J132" s="69">
        <v>6.1547934791630503</v>
      </c>
      <c r="K132" s="69">
        <v>6.25</v>
      </c>
      <c r="L132" s="69">
        <v>7.24</v>
      </c>
      <c r="M132" s="69">
        <v>6.27</v>
      </c>
      <c r="N132" s="69">
        <v>6.0378508730837899</v>
      </c>
      <c r="O132" s="73">
        <v>6.01</v>
      </c>
      <c r="P132" s="73">
        <v>6.21</v>
      </c>
      <c r="Q132" s="73">
        <v>5.7887404593282215</v>
      </c>
      <c r="R132" s="73">
        <f>[1]Blad2!I85</f>
        <v>5.9756277984289987</v>
      </c>
    </row>
    <row r="133" spans="1:18" ht="12.95" customHeight="1">
      <c r="A133" s="68" t="s">
        <v>372</v>
      </c>
      <c r="B133" s="69">
        <v>0.08</v>
      </c>
      <c r="C133" s="69">
        <v>0.05</v>
      </c>
      <c r="D133" s="69">
        <v>0.06</v>
      </c>
      <c r="E133" s="69">
        <v>0.06</v>
      </c>
      <c r="F133" s="69">
        <v>7.0000000000000007E-2</v>
      </c>
      <c r="G133" s="69">
        <v>0.08</v>
      </c>
      <c r="H133" s="69">
        <v>7.0000000000000007E-2</v>
      </c>
      <c r="I133" s="69">
        <v>0.08</v>
      </c>
      <c r="J133" s="69">
        <v>8.8853194395189003E-2</v>
      </c>
      <c r="K133" s="69">
        <v>0.09</v>
      </c>
      <c r="L133" s="69">
        <v>0.1</v>
      </c>
      <c r="M133" s="69">
        <v>0.12</v>
      </c>
      <c r="N133" s="69"/>
      <c r="O133" s="69"/>
      <c r="P133" s="69"/>
      <c r="Q133" s="69"/>
      <c r="R133" s="69"/>
    </row>
    <row r="134" spans="1:18" ht="12.95" customHeight="1">
      <c r="A134" s="70" t="s">
        <v>13</v>
      </c>
      <c r="B134" s="71">
        <v>4.59</v>
      </c>
      <c r="C134" s="71">
        <v>4.99</v>
      </c>
      <c r="D134" s="71">
        <v>5.15</v>
      </c>
      <c r="E134" s="71">
        <v>5.89</v>
      </c>
      <c r="F134" s="71">
        <v>6.53</v>
      </c>
      <c r="G134" s="71">
        <v>6.73</v>
      </c>
      <c r="H134" s="71">
        <v>6.84</v>
      </c>
      <c r="I134" s="71">
        <v>8.01</v>
      </c>
      <c r="J134" s="71">
        <v>8.3709537157905096</v>
      </c>
      <c r="K134" s="71">
        <v>8.48</v>
      </c>
      <c r="L134" s="71">
        <v>9.49</v>
      </c>
      <c r="M134" s="71">
        <v>8.3399999999999981</v>
      </c>
      <c r="N134" s="71">
        <v>7.7578949744365193</v>
      </c>
      <c r="O134" s="71">
        <v>7.8100000000000005</v>
      </c>
      <c r="P134" s="71">
        <v>7.96</v>
      </c>
      <c r="Q134" s="71">
        <v>7.6687404593282213</v>
      </c>
      <c r="R134" s="71">
        <f>SUM(R131:R133)</f>
        <v>7.9456277984289985</v>
      </c>
    </row>
    <row r="135" spans="1:18" ht="12.95" customHeight="1">
      <c r="A135" s="68" t="s">
        <v>14</v>
      </c>
      <c r="B135" s="69">
        <v>64.61</v>
      </c>
      <c r="C135" s="69">
        <v>68.06</v>
      </c>
      <c r="D135" s="69">
        <v>64.95</v>
      </c>
      <c r="E135" s="69">
        <v>63.06</v>
      </c>
      <c r="F135" s="69">
        <v>59.73</v>
      </c>
      <c r="G135" s="69">
        <v>65.680000000000007</v>
      </c>
      <c r="H135" s="69">
        <v>54.29</v>
      </c>
      <c r="I135" s="69">
        <v>53.07</v>
      </c>
      <c r="J135" s="69">
        <v>53.077335903839902</v>
      </c>
      <c r="K135" s="69">
        <v>50.49</v>
      </c>
      <c r="L135" s="69">
        <v>48.93</v>
      </c>
      <c r="M135" s="69">
        <v>47.34</v>
      </c>
      <c r="N135" s="69">
        <v>49.160805516505597</v>
      </c>
      <c r="O135" s="69">
        <v>48.63</v>
      </c>
      <c r="P135" s="69">
        <v>47.44</v>
      </c>
      <c r="Q135" s="69">
        <v>51.04</v>
      </c>
      <c r="R135" s="69">
        <f>[1]Blad2!D75</f>
        <v>47.58</v>
      </c>
    </row>
    <row r="136" spans="1:18" ht="12.95" customHeight="1">
      <c r="A136" s="68" t="s">
        <v>15</v>
      </c>
      <c r="B136" s="69">
        <v>16.559999999999999</v>
      </c>
      <c r="C136" s="69">
        <v>22.01</v>
      </c>
      <c r="D136" s="69">
        <v>26.11</v>
      </c>
      <c r="E136" s="69">
        <v>23.99</v>
      </c>
      <c r="F136" s="69">
        <v>26.05</v>
      </c>
      <c r="G136" s="69">
        <v>26.76</v>
      </c>
      <c r="H136" s="69">
        <v>28.08</v>
      </c>
      <c r="I136" s="69">
        <v>25.39</v>
      </c>
      <c r="J136" s="69">
        <v>31.5435697092712</v>
      </c>
      <c r="K136" s="69">
        <v>27.44</v>
      </c>
      <c r="L136" s="69">
        <v>26.45</v>
      </c>
      <c r="M136" s="69">
        <v>23.45</v>
      </c>
      <c r="N136" s="69">
        <v>24.214151893899999</v>
      </c>
      <c r="O136" s="69">
        <v>21.18</v>
      </c>
      <c r="P136" s="69">
        <v>20.46</v>
      </c>
      <c r="Q136" s="69">
        <v>20.59</v>
      </c>
      <c r="R136" s="69">
        <f>[1]Blad2!D76</f>
        <v>18.53</v>
      </c>
    </row>
    <row r="137" spans="1:18" ht="12.95" customHeight="1">
      <c r="A137" s="68" t="s">
        <v>16</v>
      </c>
      <c r="B137" s="69">
        <v>22.73</v>
      </c>
      <c r="C137" s="69">
        <v>27.46</v>
      </c>
      <c r="D137" s="69">
        <v>26.01</v>
      </c>
      <c r="E137" s="69">
        <v>26.87</v>
      </c>
      <c r="F137" s="69">
        <v>18.98</v>
      </c>
      <c r="G137" s="69">
        <v>21.07</v>
      </c>
      <c r="H137" s="69">
        <v>20.38</v>
      </c>
      <c r="I137" s="69">
        <v>22.85</v>
      </c>
      <c r="J137" s="69">
        <v>25.1649223943439</v>
      </c>
      <c r="K137" s="69">
        <v>24.82</v>
      </c>
      <c r="L137" s="69">
        <v>22.4</v>
      </c>
      <c r="M137" s="69">
        <v>20.14</v>
      </c>
      <c r="N137" s="69">
        <v>18.098361179800001</v>
      </c>
      <c r="O137" s="69">
        <v>17.96</v>
      </c>
      <c r="P137" s="69">
        <v>17.23</v>
      </c>
      <c r="Q137" s="69">
        <v>17.09</v>
      </c>
      <c r="R137" s="69">
        <f>[1]Blad2!D77</f>
        <v>13.84</v>
      </c>
    </row>
    <row r="138" spans="1:18" ht="12.95" customHeight="1">
      <c r="A138" s="70" t="s">
        <v>17</v>
      </c>
      <c r="B138" s="71">
        <v>39.29</v>
      </c>
      <c r="C138" s="71">
        <v>49.47</v>
      </c>
      <c r="D138" s="71">
        <v>52.12</v>
      </c>
      <c r="E138" s="71">
        <v>50.86</v>
      </c>
      <c r="F138" s="71">
        <v>45.03</v>
      </c>
      <c r="G138" s="71">
        <v>47.83</v>
      </c>
      <c r="H138" s="71">
        <v>48.45</v>
      </c>
      <c r="I138" s="71">
        <v>48.24</v>
      </c>
      <c r="J138" s="71">
        <v>56.7084921036151</v>
      </c>
      <c r="K138" s="71">
        <v>52.260000000000005</v>
      </c>
      <c r="L138" s="71">
        <v>48.849999999999994</v>
      </c>
      <c r="M138" s="71">
        <v>43.59</v>
      </c>
      <c r="N138" s="71">
        <v>42.312513073700003</v>
      </c>
      <c r="O138" s="71">
        <v>39.14</v>
      </c>
      <c r="P138" s="71">
        <v>37.69</v>
      </c>
      <c r="Q138" s="71">
        <v>37.68</v>
      </c>
      <c r="R138" s="71">
        <f>SUM(R136:R137)</f>
        <v>32.370000000000005</v>
      </c>
    </row>
    <row r="139" spans="1:18" ht="12.95" customHeight="1">
      <c r="A139" s="68" t="s">
        <v>18</v>
      </c>
      <c r="B139" s="69">
        <v>1.33</v>
      </c>
      <c r="C139" s="69">
        <v>1.42</v>
      </c>
      <c r="D139" s="69">
        <v>1.47</v>
      </c>
      <c r="E139" s="69">
        <v>1.47</v>
      </c>
      <c r="F139" s="69">
        <v>1.64</v>
      </c>
      <c r="G139" s="69">
        <v>1.5</v>
      </c>
      <c r="H139" s="69">
        <v>1.46</v>
      </c>
      <c r="I139" s="69">
        <v>1.46</v>
      </c>
      <c r="J139" s="69">
        <v>1.6087582717744802</v>
      </c>
      <c r="K139" s="69">
        <v>1.91</v>
      </c>
      <c r="L139" s="69">
        <v>1.51</v>
      </c>
      <c r="M139" s="69">
        <v>1.56</v>
      </c>
      <c r="N139" s="69">
        <v>1.5260052922758101</v>
      </c>
      <c r="O139" s="73">
        <v>1.58</v>
      </c>
      <c r="P139" s="73">
        <v>1.63</v>
      </c>
      <c r="Q139" s="73">
        <v>1.5064381051821105</v>
      </c>
      <c r="R139" s="73">
        <f>[1]Blad2!I87</f>
        <v>1.5599289972413204</v>
      </c>
    </row>
    <row r="140" spans="1:18" ht="12.95" customHeight="1">
      <c r="A140" s="68" t="s">
        <v>19</v>
      </c>
      <c r="B140" s="69">
        <v>3.11</v>
      </c>
      <c r="C140" s="69">
        <v>3.54</v>
      </c>
      <c r="D140" s="69">
        <v>3.72</v>
      </c>
      <c r="E140" s="69">
        <v>4.21</v>
      </c>
      <c r="F140" s="69">
        <v>4.32</v>
      </c>
      <c r="G140" s="69">
        <v>4.37</v>
      </c>
      <c r="H140" s="69">
        <v>5.1100000000000003</v>
      </c>
      <c r="I140" s="69">
        <v>6.4</v>
      </c>
      <c r="J140" s="69">
        <v>6.5355639143130899</v>
      </c>
      <c r="K140" s="69">
        <v>6.72</v>
      </c>
      <c r="L140" s="69">
        <v>7.74</v>
      </c>
      <c r="M140" s="69">
        <v>7.73</v>
      </c>
      <c r="N140" s="69">
        <v>8.1184022668000004</v>
      </c>
      <c r="O140" s="69">
        <v>7.92</v>
      </c>
      <c r="P140" s="69">
        <v>7.27</v>
      </c>
      <c r="Q140" s="69">
        <v>7.17</v>
      </c>
      <c r="R140" s="69">
        <f>[1]Blad2!D78</f>
        <v>7.11</v>
      </c>
    </row>
    <row r="141" spans="1:18" ht="12.95" customHeight="1">
      <c r="A141" s="68" t="s">
        <v>20</v>
      </c>
      <c r="B141" s="69">
        <v>65.02</v>
      </c>
      <c r="C141" s="69">
        <v>65.209999999999994</v>
      </c>
      <c r="D141" s="69">
        <v>70.760000000000005</v>
      </c>
      <c r="E141" s="69">
        <v>70.7</v>
      </c>
      <c r="F141" s="69">
        <v>66.900000000000006</v>
      </c>
      <c r="G141" s="69">
        <v>68.16</v>
      </c>
      <c r="H141" s="69">
        <v>68.150000000000006</v>
      </c>
      <c r="I141" s="69">
        <v>59.96</v>
      </c>
      <c r="J141" s="69">
        <v>68.1947432260109</v>
      </c>
      <c r="K141" s="69">
        <v>62.12</v>
      </c>
      <c r="L141" s="69">
        <v>54.64</v>
      </c>
      <c r="M141" s="69">
        <v>51.82</v>
      </c>
      <c r="N141" s="69">
        <v>53.862543171917601</v>
      </c>
      <c r="O141" s="69">
        <v>53.95</v>
      </c>
      <c r="P141" s="69">
        <v>49.620000000000005</v>
      </c>
      <c r="Q141" s="69">
        <v>45.769999999999996</v>
      </c>
      <c r="R141" s="69">
        <f>[1]Blad2!D79</f>
        <v>44.92</v>
      </c>
    </row>
    <row r="142" spans="1:18" ht="12.95" customHeight="1">
      <c r="A142" s="68" t="s">
        <v>21</v>
      </c>
      <c r="B142" s="69">
        <v>5.34</v>
      </c>
      <c r="C142" s="69">
        <v>7.59</v>
      </c>
      <c r="D142" s="69">
        <v>8.33</v>
      </c>
      <c r="E142" s="69">
        <v>9.5</v>
      </c>
      <c r="F142" s="69">
        <v>9.6300000000000008</v>
      </c>
      <c r="G142" s="69">
        <v>11.62</v>
      </c>
      <c r="H142" s="69">
        <v>13.3</v>
      </c>
      <c r="I142" s="69">
        <v>15.09</v>
      </c>
      <c r="J142" s="69">
        <v>19.277929736133199</v>
      </c>
      <c r="K142" s="69">
        <v>17.53</v>
      </c>
      <c r="L142" s="69">
        <v>17.64</v>
      </c>
      <c r="M142" s="69">
        <v>18.88</v>
      </c>
      <c r="N142" s="69">
        <v>18.7213000947247</v>
      </c>
      <c r="O142" s="69">
        <v>17.63</v>
      </c>
      <c r="P142" s="69">
        <v>17.850000000000001</v>
      </c>
      <c r="Q142" s="69">
        <v>18.34</v>
      </c>
      <c r="R142" s="69">
        <f>[1]Blad2!D80</f>
        <v>17.39</v>
      </c>
    </row>
    <row r="143" spans="1:18" ht="12.95" customHeight="1">
      <c r="A143" s="68" t="s">
        <v>22</v>
      </c>
      <c r="B143" s="69">
        <v>0.19</v>
      </c>
      <c r="C143" s="69">
        <v>0.21</v>
      </c>
      <c r="D143" s="69">
        <v>0.32</v>
      </c>
      <c r="E143" s="69">
        <v>0.27</v>
      </c>
      <c r="F143" s="69">
        <v>0.17</v>
      </c>
      <c r="G143" s="69">
        <v>0.15</v>
      </c>
      <c r="H143" s="69">
        <v>0.14000000000000001</v>
      </c>
      <c r="I143" s="69">
        <v>0.34</v>
      </c>
      <c r="J143" s="69">
        <v>0.137635913649088</v>
      </c>
      <c r="K143" s="69">
        <v>0.17</v>
      </c>
      <c r="L143" s="69">
        <v>0.17</v>
      </c>
      <c r="M143" s="69">
        <v>0.13</v>
      </c>
      <c r="N143" s="69">
        <v>0.28516249617172101</v>
      </c>
      <c r="O143" s="73">
        <v>0.3</v>
      </c>
      <c r="P143" s="73">
        <v>0.31</v>
      </c>
      <c r="Q143" s="69">
        <v>0.26175570406976773</v>
      </c>
      <c r="R143" s="69">
        <f>[1]Blad2!D116</f>
        <v>0.23156643825592746</v>
      </c>
    </row>
    <row r="144" spans="1:18" ht="12.95" customHeight="1">
      <c r="A144" s="68" t="s">
        <v>23</v>
      </c>
      <c r="B144" s="69">
        <v>0.56999999999999995</v>
      </c>
      <c r="C144" s="69">
        <v>0.53</v>
      </c>
      <c r="D144" s="69">
        <v>0.52</v>
      </c>
      <c r="E144" s="69">
        <v>0.71</v>
      </c>
      <c r="F144" s="69">
        <v>0.89</v>
      </c>
      <c r="G144" s="69">
        <v>0.91</v>
      </c>
      <c r="H144" s="69">
        <v>0.88</v>
      </c>
      <c r="I144" s="69">
        <v>1.1299999999999999</v>
      </c>
      <c r="J144" s="69">
        <v>1.2021133110489</v>
      </c>
      <c r="K144" s="69">
        <v>1.3</v>
      </c>
      <c r="L144" s="69">
        <v>1.27</v>
      </c>
      <c r="M144" s="69">
        <v>1.26</v>
      </c>
      <c r="N144" s="69">
        <v>1.3227519317</v>
      </c>
      <c r="O144" s="69">
        <v>1.27</v>
      </c>
      <c r="P144" s="69">
        <v>1.23</v>
      </c>
      <c r="Q144" s="69">
        <v>1.1299999999999999</v>
      </c>
      <c r="R144" s="69">
        <f>[1]Blad2!D81</f>
        <v>1.18</v>
      </c>
    </row>
    <row r="145" spans="1:18" ht="12.95" customHeight="1">
      <c r="A145" s="68" t="s">
        <v>24</v>
      </c>
      <c r="B145" s="69">
        <v>0.22</v>
      </c>
      <c r="C145" s="69">
        <v>0.4</v>
      </c>
      <c r="D145" s="69">
        <v>0.63</v>
      </c>
      <c r="E145" s="69">
        <v>1</v>
      </c>
      <c r="F145" s="69">
        <v>1.94</v>
      </c>
      <c r="G145" s="69">
        <v>6.71</v>
      </c>
      <c r="H145" s="69">
        <v>6.08</v>
      </c>
      <c r="I145" s="69">
        <v>6.88</v>
      </c>
      <c r="J145" s="69">
        <v>7.13126843936044</v>
      </c>
      <c r="K145" s="69">
        <v>7.94</v>
      </c>
      <c r="L145" s="69">
        <v>8.52</v>
      </c>
      <c r="M145" s="69">
        <v>8.24</v>
      </c>
      <c r="N145" s="69">
        <v>8.99266499870747</v>
      </c>
      <c r="O145" s="73">
        <v>10.51</v>
      </c>
      <c r="P145" s="73">
        <v>10.65</v>
      </c>
      <c r="Q145" s="73">
        <v>10.269441927510119</v>
      </c>
      <c r="R145" s="73">
        <f>[1]Blad2!D114</f>
        <v>9.9789515148960977</v>
      </c>
    </row>
    <row r="146" spans="1:18" ht="12.95" customHeight="1">
      <c r="A146" s="68" t="s">
        <v>25</v>
      </c>
      <c r="B146" s="69">
        <v>3.42</v>
      </c>
      <c r="C146" s="69">
        <v>3.91</v>
      </c>
      <c r="D146" s="69">
        <v>3.81</v>
      </c>
      <c r="E146" s="69">
        <v>3.56</v>
      </c>
      <c r="F146" s="69">
        <v>3.59</v>
      </c>
      <c r="G146" s="69">
        <v>3.42</v>
      </c>
      <c r="H146" s="69">
        <v>4.2699999999999996</v>
      </c>
      <c r="I146" s="69">
        <v>4.8</v>
      </c>
      <c r="J146" s="69">
        <v>4.9408544544967503</v>
      </c>
      <c r="K146" s="69">
        <v>5.43</v>
      </c>
      <c r="L146" s="69">
        <v>5.27</v>
      </c>
      <c r="M146" s="69">
        <v>5.1100000000000003</v>
      </c>
      <c r="N146" s="69">
        <v>5.1072587318220704</v>
      </c>
      <c r="O146" s="73">
        <v>5.4</v>
      </c>
      <c r="P146" s="73">
        <v>6.3</v>
      </c>
      <c r="Q146" s="73">
        <v>6.2256729266819226</v>
      </c>
      <c r="R146" s="73">
        <f>[1]Blad2!D115</f>
        <v>6.63</v>
      </c>
    </row>
    <row r="147" spans="1:18" ht="12.95" customHeight="1">
      <c r="A147" s="68" t="s">
        <v>26</v>
      </c>
      <c r="B147" s="69">
        <v>0</v>
      </c>
      <c r="C147" s="69">
        <v>0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6.3193716092326999E-4</v>
      </c>
      <c r="K147" s="69">
        <v>0</v>
      </c>
      <c r="L147" s="69">
        <v>0</v>
      </c>
      <c r="M147" s="69">
        <v>0</v>
      </c>
      <c r="N147" s="69">
        <v>4.2566757189534403E-4</v>
      </c>
      <c r="O147" s="69">
        <v>0</v>
      </c>
      <c r="P147" s="74">
        <v>0</v>
      </c>
      <c r="Q147" s="74">
        <v>0</v>
      </c>
      <c r="R147" s="74">
        <v>0</v>
      </c>
    </row>
    <row r="148" spans="1:18" ht="12.95" customHeight="1">
      <c r="A148" s="68" t="s">
        <v>27</v>
      </c>
      <c r="B148" s="69">
        <v>0</v>
      </c>
      <c r="C148" s="69">
        <v>0</v>
      </c>
      <c r="D148" s="69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0.12</v>
      </c>
      <c r="J148" s="69">
        <v>0.155569724362215</v>
      </c>
      <c r="K148" s="69">
        <v>0.25</v>
      </c>
      <c r="L148" s="69"/>
      <c r="M148" s="69"/>
      <c r="N148" s="69"/>
      <c r="O148" s="69"/>
      <c r="P148" s="69"/>
      <c r="Q148" s="69"/>
      <c r="R148" s="69"/>
    </row>
    <row r="149" spans="1:18" ht="12.95" customHeight="1">
      <c r="A149" s="68" t="s">
        <v>28</v>
      </c>
      <c r="B149" s="69">
        <v>0</v>
      </c>
      <c r="C149" s="69">
        <v>0</v>
      </c>
      <c r="D149" s="69">
        <v>0.02</v>
      </c>
      <c r="E149" s="69">
        <v>0</v>
      </c>
      <c r="F149" s="69">
        <v>0.01</v>
      </c>
      <c r="G149" s="69">
        <v>0.01</v>
      </c>
      <c r="H149" s="69">
        <v>0.01</v>
      </c>
      <c r="I149" s="69">
        <v>0</v>
      </c>
      <c r="J149" s="69">
        <v>1.2404832149944501E-2</v>
      </c>
      <c r="K149" s="69">
        <v>0.02</v>
      </c>
      <c r="L149" s="69">
        <v>0.02</v>
      </c>
      <c r="M149" s="69">
        <v>0.02</v>
      </c>
      <c r="N149" s="69">
        <v>1.3963905947562499E-2</v>
      </c>
      <c r="O149" s="69">
        <v>0.01</v>
      </c>
      <c r="P149" s="69">
        <v>0.01</v>
      </c>
      <c r="Q149" s="69">
        <v>0.01</v>
      </c>
      <c r="R149" s="69">
        <f>[1]Blad2!D84</f>
        <v>0.01</v>
      </c>
    </row>
    <row r="150" spans="1:18" ht="12.95" customHeight="1">
      <c r="A150" s="68" t="s">
        <v>29</v>
      </c>
      <c r="B150" s="69">
        <v>2.13</v>
      </c>
      <c r="C150" s="69">
        <v>2.29</v>
      </c>
      <c r="D150" s="69">
        <v>2.41</v>
      </c>
      <c r="E150" s="69">
        <v>2.48</v>
      </c>
      <c r="F150" s="69">
        <v>2.4300000000000002</v>
      </c>
      <c r="G150" s="69">
        <v>2.37</v>
      </c>
      <c r="H150" s="69">
        <v>4.51</v>
      </c>
      <c r="I150" s="69">
        <v>4.3099999999999996</v>
      </c>
      <c r="J150" s="69">
        <v>2.90954809890665</v>
      </c>
      <c r="K150" s="69">
        <v>2.76</v>
      </c>
      <c r="L150" s="69">
        <v>3.26</v>
      </c>
      <c r="M150" s="69">
        <v>3.16</v>
      </c>
      <c r="N150" s="69">
        <v>3.2016138829742999</v>
      </c>
      <c r="O150" s="69">
        <v>3.0900000000000003</v>
      </c>
      <c r="P150" s="69">
        <v>3.24</v>
      </c>
      <c r="Q150" s="69">
        <v>3.0200000000000005</v>
      </c>
      <c r="R150" s="69">
        <f>[1]Blad2!D85</f>
        <v>3.1900000000000004</v>
      </c>
    </row>
    <row r="151" spans="1:18" ht="12.95" customHeight="1">
      <c r="A151" s="75" t="s">
        <v>31</v>
      </c>
      <c r="B151" s="76">
        <v>301.06</v>
      </c>
      <c r="C151" s="76">
        <v>320.98</v>
      </c>
      <c r="D151" s="76">
        <v>327.17</v>
      </c>
      <c r="E151" s="76">
        <v>323.23</v>
      </c>
      <c r="F151" s="76">
        <v>312.08999999999997</v>
      </c>
      <c r="G151" s="76">
        <v>331.68000000000006</v>
      </c>
      <c r="H151" s="76">
        <v>326.43</v>
      </c>
      <c r="I151" s="76">
        <v>323.26</v>
      </c>
      <c r="J151" s="76">
        <v>343.40433980487296</v>
      </c>
      <c r="K151" s="76">
        <v>331.44</v>
      </c>
      <c r="L151" s="76">
        <v>317.87</v>
      </c>
      <c r="M151" s="76">
        <v>306.46000000000004</v>
      </c>
      <c r="N151" s="76">
        <v>312.52097226033027</v>
      </c>
      <c r="O151" s="76">
        <v>305.64999999999998</v>
      </c>
      <c r="P151" s="76">
        <v>295.20000000000005</v>
      </c>
      <c r="Q151" s="76">
        <v>291.23200080652657</v>
      </c>
      <c r="R151" s="76">
        <f>R150+R149+R148+R147+R146+R145+R144+R143+R142+R141+R140+R139+R138+R135+R134+R130+R127+R123</f>
        <v>279.76194919088562</v>
      </c>
    </row>
    <row r="152" spans="1:18" ht="12.95" customHeight="1">
      <c r="A152" s="68" t="s">
        <v>32</v>
      </c>
      <c r="B152" s="69">
        <v>38.6</v>
      </c>
      <c r="C152" s="69">
        <v>41.03</v>
      </c>
      <c r="D152" s="69">
        <v>43.94</v>
      </c>
      <c r="E152" s="69">
        <v>41.15</v>
      </c>
      <c r="F152" s="69">
        <v>34.31</v>
      </c>
      <c r="G152" s="69">
        <v>32.229999999999997</v>
      </c>
      <c r="H152" s="69">
        <v>29.92</v>
      </c>
      <c r="I152" s="69">
        <v>27.25</v>
      </c>
      <c r="J152" s="69">
        <v>30.984094047340601</v>
      </c>
      <c r="K152" s="69">
        <v>30.19</v>
      </c>
      <c r="L152" s="69">
        <v>28.2</v>
      </c>
      <c r="M152" s="69">
        <v>26.87</v>
      </c>
      <c r="N152" s="69">
        <v>30.765072605551399</v>
      </c>
      <c r="O152" s="69">
        <v>32.130000000000003</v>
      </c>
      <c r="P152" s="69">
        <v>31.7</v>
      </c>
      <c r="Q152" s="69">
        <v>23.78</v>
      </c>
      <c r="R152" s="69">
        <f>[1]Blad2!D86</f>
        <v>21.52</v>
      </c>
    </row>
    <row r="153" spans="1:18" ht="12.95" customHeight="1">
      <c r="A153" s="68" t="s">
        <v>33</v>
      </c>
      <c r="B153" s="69">
        <v>116.75</v>
      </c>
      <c r="C153" s="69">
        <v>113.81</v>
      </c>
      <c r="D153" s="69">
        <v>113.4</v>
      </c>
      <c r="E153" s="69">
        <v>112.51</v>
      </c>
      <c r="F153" s="69">
        <v>112.78</v>
      </c>
      <c r="G153" s="69">
        <v>112.55</v>
      </c>
      <c r="H153" s="69">
        <v>106.81</v>
      </c>
      <c r="I153" s="69">
        <v>107.85</v>
      </c>
      <c r="J153" s="69">
        <v>109.346336462208</v>
      </c>
      <c r="K153" s="69">
        <v>103.4</v>
      </c>
      <c r="L153" s="69">
        <v>103.17</v>
      </c>
      <c r="M153" s="69">
        <v>103.82</v>
      </c>
      <c r="N153" s="69">
        <v>104.97612923655799</v>
      </c>
      <c r="O153" s="69">
        <v>101.95</v>
      </c>
      <c r="P153" s="69">
        <v>102.48</v>
      </c>
      <c r="Q153" s="69">
        <v>104.61486975173523</v>
      </c>
      <c r="R153" s="69">
        <f>[1]Blad2!D87</f>
        <v>101.01</v>
      </c>
    </row>
    <row r="154" spans="1:18" ht="12.95" customHeight="1">
      <c r="A154" s="68" t="s">
        <v>34</v>
      </c>
      <c r="B154" s="69">
        <v>6.67</v>
      </c>
      <c r="C154" s="69">
        <v>5.9</v>
      </c>
      <c r="D154" s="69">
        <v>8.0500000000000007</v>
      </c>
      <c r="E154" s="69">
        <v>7.54</v>
      </c>
      <c r="F154" s="69">
        <v>6.82</v>
      </c>
      <c r="G154" s="69">
        <v>7.7</v>
      </c>
      <c r="H154" s="69">
        <v>6.7</v>
      </c>
      <c r="I154" s="69">
        <v>5.89</v>
      </c>
      <c r="J154" s="69">
        <v>4.6699335617110203</v>
      </c>
      <c r="K154" s="69">
        <v>5.1100000000000003</v>
      </c>
      <c r="L154" s="69">
        <v>5.04</v>
      </c>
      <c r="M154" s="69">
        <v>4.78</v>
      </c>
      <c r="N154" s="69">
        <v>4.7374827700545596</v>
      </c>
      <c r="O154" s="69">
        <v>5.0599999999999996</v>
      </c>
      <c r="P154" s="69">
        <v>5.31</v>
      </c>
      <c r="Q154" s="69">
        <v>4.9799999999999995</v>
      </c>
      <c r="R154" s="69">
        <f>[1]Blad2!D88</f>
        <v>6.9700000000000006</v>
      </c>
    </row>
    <row r="155" spans="1:18" ht="12.95" customHeight="1">
      <c r="A155" s="75" t="s">
        <v>35</v>
      </c>
      <c r="B155" s="76">
        <v>162.02000000000001</v>
      </c>
      <c r="C155" s="76">
        <v>160.74</v>
      </c>
      <c r="D155" s="76">
        <v>165.39</v>
      </c>
      <c r="E155" s="76">
        <v>161.19999999999999</v>
      </c>
      <c r="F155" s="76">
        <v>153.91</v>
      </c>
      <c r="G155" s="76">
        <v>152.47999999999999</v>
      </c>
      <c r="H155" s="76">
        <v>143.43</v>
      </c>
      <c r="I155" s="76">
        <v>140.98999999999998</v>
      </c>
      <c r="J155" s="76">
        <v>145.00036407125961</v>
      </c>
      <c r="K155" s="76">
        <v>138.70000000000002</v>
      </c>
      <c r="L155" s="76">
        <v>136.41</v>
      </c>
      <c r="M155" s="76">
        <v>135.47</v>
      </c>
      <c r="N155" s="76">
        <v>140.47868461216396</v>
      </c>
      <c r="O155" s="76">
        <v>139.14000000000001</v>
      </c>
      <c r="P155" s="76">
        <v>139.49</v>
      </c>
      <c r="Q155" s="76">
        <v>133.37486975173522</v>
      </c>
      <c r="R155" s="76">
        <f>SUM(R152:R154)</f>
        <v>129.5</v>
      </c>
    </row>
    <row r="156" spans="1:18" ht="12.95" customHeight="1">
      <c r="A156" s="77" t="s">
        <v>36</v>
      </c>
      <c r="B156" s="78">
        <v>463.08</v>
      </c>
      <c r="C156" s="78">
        <v>481.72</v>
      </c>
      <c r="D156" s="78">
        <v>492.56</v>
      </c>
      <c r="E156" s="78">
        <v>484.43</v>
      </c>
      <c r="F156" s="78">
        <v>466</v>
      </c>
      <c r="G156" s="78">
        <v>484.16000000000008</v>
      </c>
      <c r="H156" s="78">
        <v>469.86</v>
      </c>
      <c r="I156" s="78">
        <v>464.25</v>
      </c>
      <c r="J156" s="78">
        <v>488.40470387613254</v>
      </c>
      <c r="K156" s="78">
        <v>470.14</v>
      </c>
      <c r="L156" s="78">
        <v>454.28</v>
      </c>
      <c r="M156" s="78">
        <v>441.93000000000006</v>
      </c>
      <c r="N156" s="78">
        <v>452.99965687249426</v>
      </c>
      <c r="O156" s="78">
        <v>444.78999999999996</v>
      </c>
      <c r="P156" s="78">
        <v>434.69000000000005</v>
      </c>
      <c r="Q156" s="78">
        <v>424.60687055826179</v>
      </c>
      <c r="R156" s="78">
        <f>R155+R151</f>
        <v>409.26194919088562</v>
      </c>
    </row>
    <row r="157" spans="1:18" ht="12.9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L157" s="68"/>
      <c r="M157" s="68"/>
      <c r="N157" s="68"/>
      <c r="O157" s="68"/>
      <c r="P157" s="68"/>
      <c r="R157" s="19"/>
    </row>
    <row r="158" spans="1:18" ht="23.25">
      <c r="A158" s="64" t="s">
        <v>376</v>
      </c>
      <c r="B158" s="65">
        <v>1999</v>
      </c>
      <c r="C158" s="65">
        <v>2000</v>
      </c>
      <c r="D158" s="65">
        <v>2001</v>
      </c>
      <c r="E158" s="65">
        <v>2002</v>
      </c>
      <c r="F158" s="65">
        <v>2003</v>
      </c>
      <c r="G158" s="65">
        <v>2004</v>
      </c>
      <c r="H158" s="65">
        <v>2005</v>
      </c>
      <c r="I158" s="65">
        <v>2006</v>
      </c>
      <c r="J158" s="65">
        <v>2007</v>
      </c>
      <c r="K158" s="65">
        <v>2008</v>
      </c>
      <c r="L158" s="65">
        <v>2009</v>
      </c>
      <c r="M158" s="66">
        <v>2010</v>
      </c>
      <c r="N158" s="66">
        <v>2011</v>
      </c>
      <c r="O158" s="66">
        <v>2012</v>
      </c>
      <c r="P158" s="66">
        <v>2013</v>
      </c>
      <c r="Q158" s="66">
        <v>2014</v>
      </c>
      <c r="R158" s="66">
        <v>2015</v>
      </c>
    </row>
    <row r="159" spans="1:18" ht="12.95" customHeight="1">
      <c r="A159" s="68" t="s">
        <v>0</v>
      </c>
      <c r="B159" s="69">
        <v>13.99</v>
      </c>
      <c r="C159" s="69">
        <v>13.39</v>
      </c>
      <c r="D159" s="69">
        <v>14.3</v>
      </c>
      <c r="E159" s="69">
        <v>15.13</v>
      </c>
      <c r="F159" s="69">
        <v>15.23</v>
      </c>
      <c r="G159" s="69">
        <v>16.329999999999998</v>
      </c>
      <c r="H159" s="69">
        <v>16.170000000000002</v>
      </c>
      <c r="I159" s="69">
        <v>15.72</v>
      </c>
      <c r="J159" s="69">
        <v>15.3847101271027</v>
      </c>
      <c r="K159" s="69">
        <v>15.83</v>
      </c>
      <c r="L159" s="69">
        <v>15.57</v>
      </c>
      <c r="M159" s="69">
        <v>15.5</v>
      </c>
      <c r="N159" s="69">
        <v>15.1237232797</v>
      </c>
      <c r="O159" s="69">
        <v>15.09</v>
      </c>
      <c r="P159" s="69">
        <v>15.15</v>
      </c>
      <c r="Q159" s="69">
        <v>15.46</v>
      </c>
      <c r="R159" s="69">
        <f>[1]Blad2!D90</f>
        <v>15.83</v>
      </c>
    </row>
    <row r="160" spans="1:18" ht="12.95" customHeight="1">
      <c r="A160" s="68" t="s">
        <v>1</v>
      </c>
      <c r="B160" s="69">
        <v>14.99</v>
      </c>
      <c r="C160" s="69">
        <v>15.64</v>
      </c>
      <c r="D160" s="69">
        <v>16.05</v>
      </c>
      <c r="E160" s="69">
        <v>17.100000000000001</v>
      </c>
      <c r="F160" s="69">
        <v>17.559999999999999</v>
      </c>
      <c r="G160" s="69">
        <v>17.63</v>
      </c>
      <c r="H160" s="69">
        <v>17.88</v>
      </c>
      <c r="I160" s="69">
        <v>18.28</v>
      </c>
      <c r="J160" s="69">
        <v>18.7589994497982</v>
      </c>
      <c r="K160" s="69">
        <v>20.93</v>
      </c>
      <c r="L160" s="69">
        <v>20.65</v>
      </c>
      <c r="M160" s="69">
        <v>19.600000000000001</v>
      </c>
      <c r="N160" s="69">
        <v>21.611871041632799</v>
      </c>
      <c r="O160" s="69">
        <v>21.66</v>
      </c>
      <c r="P160" s="69">
        <v>19.8</v>
      </c>
      <c r="Q160" s="69">
        <v>19.68</v>
      </c>
      <c r="R160" s="69">
        <f>[1]Blad2!D91</f>
        <v>19.39</v>
      </c>
    </row>
    <row r="161" spans="1:18" ht="12.95" customHeight="1">
      <c r="A161" s="68" t="s">
        <v>2</v>
      </c>
      <c r="B161" s="69">
        <v>0.91</v>
      </c>
      <c r="C161" s="69">
        <v>2.11</v>
      </c>
      <c r="D161" s="69">
        <v>2.31</v>
      </c>
      <c r="E161" s="69">
        <v>1.84</v>
      </c>
      <c r="F161" s="69">
        <v>1.71</v>
      </c>
      <c r="G161" s="69">
        <v>1.63</v>
      </c>
      <c r="H161" s="69">
        <v>1.62</v>
      </c>
      <c r="I161" s="69">
        <v>1.6800000000000002</v>
      </c>
      <c r="J161" s="69">
        <v>1.6799320635522199</v>
      </c>
      <c r="K161" s="69">
        <v>0</v>
      </c>
      <c r="L161" s="69">
        <v>0</v>
      </c>
      <c r="M161" s="69">
        <v>1.6800000000000002</v>
      </c>
      <c r="N161" s="69">
        <v>0</v>
      </c>
      <c r="O161" s="69">
        <v>0</v>
      </c>
      <c r="P161" s="69">
        <v>1.72</v>
      </c>
      <c r="Q161" s="69">
        <v>1.86</v>
      </c>
      <c r="R161" s="69">
        <f>[1]Blad2!D92</f>
        <v>1.85</v>
      </c>
    </row>
    <row r="162" spans="1:18" ht="12.95" customHeight="1">
      <c r="A162" s="70" t="s">
        <v>3</v>
      </c>
      <c r="B162" s="71">
        <v>29.89</v>
      </c>
      <c r="C162" s="71">
        <v>31.14</v>
      </c>
      <c r="D162" s="71">
        <v>32.659999999999997</v>
      </c>
      <c r="E162" s="71">
        <v>34.07</v>
      </c>
      <c r="F162" s="71">
        <v>34.5</v>
      </c>
      <c r="G162" s="71">
        <v>35.590000000000003</v>
      </c>
      <c r="H162" s="71">
        <v>35.67</v>
      </c>
      <c r="I162" s="71">
        <v>35.68</v>
      </c>
      <c r="J162" s="71">
        <v>35.823641640453097</v>
      </c>
      <c r="K162" s="71">
        <v>36.76</v>
      </c>
      <c r="L162" s="71">
        <v>36.22</v>
      </c>
      <c r="M162" s="71">
        <v>36.78</v>
      </c>
      <c r="N162" s="71">
        <v>36.735594321332798</v>
      </c>
      <c r="O162" s="71">
        <v>36.75</v>
      </c>
      <c r="P162" s="71">
        <v>36.67</v>
      </c>
      <c r="Q162" s="71">
        <v>37</v>
      </c>
      <c r="R162" s="71">
        <f>SUM(R159:R161)</f>
        <v>37.07</v>
      </c>
    </row>
    <row r="163" spans="1:18" ht="12.95" customHeight="1">
      <c r="A163" s="68" t="s">
        <v>4</v>
      </c>
      <c r="B163" s="69">
        <v>8.39</v>
      </c>
      <c r="C163" s="69">
        <v>8.73</v>
      </c>
      <c r="D163" s="69">
        <v>6.33</v>
      </c>
      <c r="E163" s="69">
        <v>4.49</v>
      </c>
      <c r="F163" s="69">
        <v>4.08</v>
      </c>
      <c r="G163" s="69">
        <v>4.22</v>
      </c>
      <c r="H163" s="69">
        <v>2.0099999999999998</v>
      </c>
      <c r="I163" s="69">
        <v>1.5</v>
      </c>
      <c r="J163" s="69">
        <v>0.41770137341838703</v>
      </c>
      <c r="K163" s="69">
        <v>0</v>
      </c>
      <c r="L163" s="69">
        <v>0</v>
      </c>
      <c r="M163" s="69">
        <v>0</v>
      </c>
      <c r="N163" s="69">
        <v>0</v>
      </c>
      <c r="O163" s="69"/>
      <c r="P163" s="69"/>
      <c r="Q163" s="69"/>
      <c r="R163" s="69"/>
    </row>
    <row r="164" spans="1:18" ht="12.95" customHeight="1">
      <c r="A164" s="68" t="s">
        <v>5</v>
      </c>
      <c r="B164" s="69">
        <v>3.51</v>
      </c>
      <c r="C164" s="69">
        <v>3.57</v>
      </c>
      <c r="D164" s="69">
        <v>2.69</v>
      </c>
      <c r="E164" s="69">
        <v>2.12</v>
      </c>
      <c r="F164" s="69">
        <v>2.41</v>
      </c>
      <c r="G164" s="69">
        <v>2.95</v>
      </c>
      <c r="H164" s="69">
        <v>3.03</v>
      </c>
      <c r="I164" s="69">
        <v>2</v>
      </c>
      <c r="J164" s="69">
        <v>0.28059421792684303</v>
      </c>
      <c r="K164" s="69">
        <v>0</v>
      </c>
      <c r="L164" s="69">
        <v>0</v>
      </c>
      <c r="M164" s="69">
        <v>0</v>
      </c>
      <c r="N164" s="69">
        <v>0</v>
      </c>
      <c r="O164" s="69"/>
      <c r="P164" s="69"/>
      <c r="Q164" s="69"/>
      <c r="R164" s="69"/>
    </row>
    <row r="165" spans="1:18" ht="12.95" customHeight="1">
      <c r="A165" s="68" t="s">
        <v>6</v>
      </c>
      <c r="B165" s="69">
        <v>57.89</v>
      </c>
      <c r="C165" s="69">
        <v>59.47</v>
      </c>
      <c r="D165" s="69">
        <v>62.68</v>
      </c>
      <c r="E165" s="69">
        <v>64.66</v>
      </c>
      <c r="F165" s="69">
        <v>67.97</v>
      </c>
      <c r="G165" s="69">
        <v>72.39</v>
      </c>
      <c r="H165" s="69">
        <v>77.23</v>
      </c>
      <c r="I165" s="69">
        <v>80.09</v>
      </c>
      <c r="J165" s="69">
        <v>85.541508074406707</v>
      </c>
      <c r="K165" s="69">
        <v>86.15</v>
      </c>
      <c r="L165" s="69">
        <v>84.49</v>
      </c>
      <c r="M165" s="69">
        <v>84.82</v>
      </c>
      <c r="N165" s="69">
        <v>85.126004495800004</v>
      </c>
      <c r="O165" s="69">
        <v>81.180000000000007</v>
      </c>
      <c r="P165" s="69">
        <v>77.44</v>
      </c>
      <c r="Q165" s="69">
        <v>76.489999999999995</v>
      </c>
      <c r="R165" s="69">
        <f>[1]Blad2!D93</f>
        <v>75.62</v>
      </c>
    </row>
    <row r="166" spans="1:18" ht="12.95" customHeight="1">
      <c r="A166" s="70" t="s">
        <v>7</v>
      </c>
      <c r="B166" s="71">
        <v>69.790000000000006</v>
      </c>
      <c r="C166" s="71">
        <v>71.77</v>
      </c>
      <c r="D166" s="71">
        <v>71.7</v>
      </c>
      <c r="E166" s="71">
        <v>71.27</v>
      </c>
      <c r="F166" s="71">
        <v>74.459999999999994</v>
      </c>
      <c r="G166" s="71">
        <v>79.56</v>
      </c>
      <c r="H166" s="71">
        <v>82.27</v>
      </c>
      <c r="I166" s="71">
        <v>83.59</v>
      </c>
      <c r="J166" s="71">
        <v>86.239803665752007</v>
      </c>
      <c r="K166" s="71">
        <v>86.15</v>
      </c>
      <c r="L166" s="71">
        <v>84.49</v>
      </c>
      <c r="M166" s="71">
        <v>84.82</v>
      </c>
      <c r="N166" s="71">
        <v>85.126004495800004</v>
      </c>
      <c r="O166" s="71">
        <v>81.180000000000007</v>
      </c>
      <c r="P166" s="71">
        <v>77.44</v>
      </c>
      <c r="Q166" s="71">
        <v>76.489999999999995</v>
      </c>
      <c r="R166" s="71">
        <f>SUM(R163:R165)</f>
        <v>75.62</v>
      </c>
    </row>
    <row r="167" spans="1:18" ht="12.95" customHeight="1">
      <c r="A167" s="68" t="s">
        <v>370</v>
      </c>
      <c r="B167" s="69">
        <f>12.32+0.02</f>
        <v>12.34</v>
      </c>
      <c r="C167" s="69">
        <f>11.14+0.01</f>
        <v>11.15</v>
      </c>
      <c r="D167" s="69">
        <f>13.24+0.01</f>
        <v>13.25</v>
      </c>
      <c r="E167" s="69">
        <f>13.07+0.01</f>
        <v>13.08</v>
      </c>
      <c r="F167" s="69">
        <v>10.42</v>
      </c>
      <c r="G167" s="69">
        <v>10.220000000000001</v>
      </c>
      <c r="H167" s="69">
        <v>9.9700000000000006</v>
      </c>
      <c r="I167" s="69">
        <v>9.11</v>
      </c>
      <c r="J167" s="69">
        <v>9.1633308329429202</v>
      </c>
      <c r="K167" s="69">
        <v>7.96</v>
      </c>
      <c r="L167" s="69">
        <v>9.27</v>
      </c>
      <c r="M167" s="69">
        <v>9.26</v>
      </c>
      <c r="N167" s="69">
        <v>8.7595398251267103</v>
      </c>
      <c r="O167" s="69">
        <v>7.32</v>
      </c>
      <c r="P167" s="69">
        <v>6.89</v>
      </c>
      <c r="Q167" s="69">
        <v>6.51</v>
      </c>
      <c r="R167" s="69">
        <f>[1]Blad2!D94</f>
        <v>6.59</v>
      </c>
    </row>
    <row r="168" spans="1:18" ht="12.95" customHeight="1">
      <c r="A168" s="68" t="s">
        <v>9</v>
      </c>
      <c r="B168" s="69">
        <v>4.05</v>
      </c>
      <c r="C168" s="69">
        <v>4.33</v>
      </c>
      <c r="D168" s="69">
        <v>4.97</v>
      </c>
      <c r="E168" s="69">
        <v>4.7300000000000004</v>
      </c>
      <c r="F168" s="69">
        <v>4.91</v>
      </c>
      <c r="G168" s="69">
        <v>4.99</v>
      </c>
      <c r="H168" s="69">
        <v>5.04</v>
      </c>
      <c r="I168" s="69">
        <v>4.99</v>
      </c>
      <c r="J168" s="69">
        <v>4.8900361325247497</v>
      </c>
      <c r="K168" s="69">
        <v>4.93</v>
      </c>
      <c r="L168" s="69">
        <v>4.8</v>
      </c>
      <c r="M168" s="69">
        <v>4.2300000000000004</v>
      </c>
      <c r="N168" s="69">
        <v>4.0463377246678203</v>
      </c>
      <c r="O168" s="73">
        <v>4.03</v>
      </c>
      <c r="P168" s="73">
        <v>4.17</v>
      </c>
      <c r="Q168" s="73">
        <v>4.4397953461307198</v>
      </c>
      <c r="R168" s="73">
        <f>[1]Blad2!I108</f>
        <v>4.4421294436736654</v>
      </c>
    </row>
    <row r="169" spans="1:18" ht="12.95" customHeight="1">
      <c r="A169" s="70" t="s">
        <v>10</v>
      </c>
      <c r="B169" s="71">
        <v>16.39</v>
      </c>
      <c r="C169" s="71">
        <v>15.48</v>
      </c>
      <c r="D169" s="71">
        <v>18.22</v>
      </c>
      <c r="E169" s="71">
        <v>17.809999999999999</v>
      </c>
      <c r="F169" s="71">
        <v>15.33</v>
      </c>
      <c r="G169" s="71">
        <v>15.21</v>
      </c>
      <c r="H169" s="71">
        <v>15.010000000000002</v>
      </c>
      <c r="I169" s="71">
        <v>14.1</v>
      </c>
      <c r="J169" s="71">
        <v>14.053366965467671</v>
      </c>
      <c r="K169" s="71">
        <v>12.89</v>
      </c>
      <c r="L169" s="71">
        <v>14.07</v>
      </c>
      <c r="M169" s="71">
        <v>13.49</v>
      </c>
      <c r="N169" s="71">
        <v>12.805877549794531</v>
      </c>
      <c r="O169" s="71">
        <v>11.350000000000001</v>
      </c>
      <c r="P169" s="71">
        <v>11.059999999999999</v>
      </c>
      <c r="Q169" s="71">
        <v>10.94979534613072</v>
      </c>
      <c r="R169" s="71">
        <f>SUM(R167:R168)</f>
        <v>11.032129443673664</v>
      </c>
    </row>
    <row r="170" spans="1:18" ht="12.95" customHeight="1">
      <c r="A170" s="68" t="s">
        <v>371</v>
      </c>
      <c r="B170" s="69">
        <v>0.56999999999999995</v>
      </c>
      <c r="C170" s="69">
        <v>0.5</v>
      </c>
      <c r="D170" s="69">
        <v>0.42</v>
      </c>
      <c r="E170" s="69">
        <v>0.48</v>
      </c>
      <c r="F170" s="69">
        <v>0.38</v>
      </c>
      <c r="G170" s="69">
        <v>0.59</v>
      </c>
      <c r="H170" s="69">
        <v>1.04</v>
      </c>
      <c r="I170" s="69">
        <v>1.3</v>
      </c>
      <c r="J170" s="69">
        <v>1.81015517776385</v>
      </c>
      <c r="K170" s="69">
        <v>2.5300000000000002</v>
      </c>
      <c r="L170" s="69">
        <v>2.97</v>
      </c>
      <c r="M170" s="69">
        <v>2.5499999999999998</v>
      </c>
      <c r="N170" s="69">
        <v>3.0888110154787598</v>
      </c>
      <c r="O170" s="69">
        <v>3.49</v>
      </c>
      <c r="P170" s="69">
        <v>3.6</v>
      </c>
      <c r="Q170" s="69">
        <v>3.5799999999999996</v>
      </c>
      <c r="R170" s="69">
        <f>[1]Blad2!D95</f>
        <v>3.6700000000000004</v>
      </c>
    </row>
    <row r="171" spans="1:18" ht="12.95" customHeight="1">
      <c r="A171" s="68" t="s">
        <v>12</v>
      </c>
      <c r="B171" s="69">
        <v>4.47</v>
      </c>
      <c r="C171" s="69">
        <v>4.63</v>
      </c>
      <c r="D171" s="69">
        <v>5.4</v>
      </c>
      <c r="E171" s="69">
        <v>5.16</v>
      </c>
      <c r="F171" s="69">
        <v>5.72</v>
      </c>
      <c r="G171" s="69">
        <v>5.92</v>
      </c>
      <c r="H171" s="69">
        <v>6.03</v>
      </c>
      <c r="I171" s="69">
        <v>6.7</v>
      </c>
      <c r="J171" s="69">
        <v>6.7109380636200102</v>
      </c>
      <c r="K171" s="69">
        <v>7.15</v>
      </c>
      <c r="L171" s="69">
        <v>7.24</v>
      </c>
      <c r="M171" s="69">
        <v>6.27</v>
      </c>
      <c r="N171" s="69">
        <v>6.0378508730837899</v>
      </c>
      <c r="O171" s="73">
        <v>6.01</v>
      </c>
      <c r="P171" s="73">
        <v>6.21</v>
      </c>
      <c r="Q171" s="73">
        <v>6.8354130885056481</v>
      </c>
      <c r="R171" s="73">
        <f>[1]Blad2!I107</f>
        <v>7.0114613133788177</v>
      </c>
    </row>
    <row r="172" spans="1:18" ht="12.95" customHeight="1">
      <c r="A172" s="68" t="s">
        <v>372</v>
      </c>
      <c r="B172" s="69">
        <v>0.14000000000000001</v>
      </c>
      <c r="C172" s="69">
        <v>0.17</v>
      </c>
      <c r="D172" s="69">
        <v>0.14000000000000001</v>
      </c>
      <c r="E172" s="69">
        <v>0.19</v>
      </c>
      <c r="F172" s="69">
        <v>0.21</v>
      </c>
      <c r="G172" s="69">
        <v>0.21</v>
      </c>
      <c r="H172" s="69">
        <v>0.28000000000000003</v>
      </c>
      <c r="I172" s="69">
        <v>0.27</v>
      </c>
      <c r="J172" s="69">
        <v>0.30072047750213604</v>
      </c>
      <c r="K172" s="69">
        <v>0.31</v>
      </c>
      <c r="L172" s="69">
        <v>0.33</v>
      </c>
      <c r="M172" s="69">
        <v>0.32</v>
      </c>
      <c r="N172" s="69"/>
      <c r="O172" s="69"/>
      <c r="P172" s="69"/>
      <c r="Q172" s="69"/>
      <c r="R172" s="69"/>
    </row>
    <row r="173" spans="1:18" ht="12.95" customHeight="1">
      <c r="A173" s="70" t="s">
        <v>13</v>
      </c>
      <c r="B173" s="71">
        <v>5.18</v>
      </c>
      <c r="C173" s="71">
        <v>5.3</v>
      </c>
      <c r="D173" s="71">
        <v>5.96</v>
      </c>
      <c r="E173" s="71">
        <v>5.83</v>
      </c>
      <c r="F173" s="71">
        <v>6.31</v>
      </c>
      <c r="G173" s="71">
        <v>6.72</v>
      </c>
      <c r="H173" s="71">
        <v>7.35</v>
      </c>
      <c r="I173" s="71">
        <v>8.27</v>
      </c>
      <c r="J173" s="71">
        <v>8.8218137188860002</v>
      </c>
      <c r="K173" s="71">
        <v>9.99</v>
      </c>
      <c r="L173" s="71">
        <v>10.540000000000001</v>
      </c>
      <c r="M173" s="71">
        <v>9.14</v>
      </c>
      <c r="N173" s="71">
        <v>9.1266618885625501</v>
      </c>
      <c r="O173" s="71">
        <v>9.5</v>
      </c>
      <c r="P173" s="71">
        <v>9.81</v>
      </c>
      <c r="Q173" s="71">
        <v>10.415413088505648</v>
      </c>
      <c r="R173" s="71">
        <f>SUM(R170:R172)</f>
        <v>10.681461313378819</v>
      </c>
    </row>
    <row r="174" spans="1:18" ht="12.95" customHeight="1">
      <c r="A174" s="68" t="s">
        <v>14</v>
      </c>
      <c r="B174" s="69">
        <v>0</v>
      </c>
      <c r="C174" s="69">
        <v>0.68</v>
      </c>
      <c r="D174" s="69">
        <v>0.83</v>
      </c>
      <c r="E174" s="69">
        <v>0.87</v>
      </c>
      <c r="F174" s="69">
        <v>0.84</v>
      </c>
      <c r="G174" s="69">
        <v>0.97</v>
      </c>
      <c r="H174" s="69">
        <v>1.28</v>
      </c>
      <c r="I174" s="69">
        <v>1.27</v>
      </c>
      <c r="J174" s="69">
        <v>1.2603358403875899</v>
      </c>
      <c r="K174" s="69">
        <v>1.83</v>
      </c>
      <c r="L174" s="69">
        <v>4.4400000000000004</v>
      </c>
      <c r="M174" s="69">
        <v>4.92</v>
      </c>
      <c r="N174" s="69">
        <v>5.3660287694766602</v>
      </c>
      <c r="O174" s="69">
        <v>5.55</v>
      </c>
      <c r="P174" s="69">
        <v>5.62</v>
      </c>
      <c r="Q174" s="69">
        <v>6.21</v>
      </c>
      <c r="R174" s="69">
        <f>[1]Blad2!D97</f>
        <v>5.93</v>
      </c>
    </row>
    <row r="175" spans="1:18" ht="12.95" customHeight="1">
      <c r="A175" s="68" t="s">
        <v>15</v>
      </c>
      <c r="B175" s="69">
        <v>8.44</v>
      </c>
      <c r="C175" s="69">
        <v>8.75</v>
      </c>
      <c r="D175" s="69">
        <v>7.32</v>
      </c>
      <c r="E175" s="69">
        <v>15.28</v>
      </c>
      <c r="F175" s="69">
        <v>15.94</v>
      </c>
      <c r="G175" s="69">
        <v>20.21</v>
      </c>
      <c r="H175" s="69">
        <v>10.92</v>
      </c>
      <c r="I175" s="69">
        <v>7.65</v>
      </c>
      <c r="J175" s="69">
        <v>4.96043240818888</v>
      </c>
      <c r="K175" s="69">
        <v>7.11</v>
      </c>
      <c r="L175" s="69">
        <v>6.59</v>
      </c>
      <c r="M175" s="69">
        <v>6.5</v>
      </c>
      <c r="N175" s="69">
        <v>6.5142565321000001</v>
      </c>
      <c r="O175" s="69">
        <v>5.24</v>
      </c>
      <c r="P175" s="69">
        <v>5.36</v>
      </c>
      <c r="Q175" s="69">
        <v>4.8899999999999997</v>
      </c>
      <c r="R175" s="69">
        <f>[1]Blad2!D98</f>
        <v>4.0999999999999996</v>
      </c>
    </row>
    <row r="176" spans="1:18" ht="12.95" customHeight="1">
      <c r="A176" s="68" t="s">
        <v>16</v>
      </c>
      <c r="B176" s="69">
        <v>82.74</v>
      </c>
      <c r="C176" s="69">
        <v>101.03</v>
      </c>
      <c r="D176" s="69">
        <v>92.11</v>
      </c>
      <c r="E176" s="69">
        <v>98.25</v>
      </c>
      <c r="F176" s="69">
        <v>90.99</v>
      </c>
      <c r="G176" s="69">
        <v>97.29</v>
      </c>
      <c r="H176" s="69">
        <v>105.51</v>
      </c>
      <c r="I176" s="69">
        <v>102.61</v>
      </c>
      <c r="J176" s="69">
        <v>106.80431764983</v>
      </c>
      <c r="K176" s="69">
        <v>95.76</v>
      </c>
      <c r="L176" s="69">
        <v>88.26</v>
      </c>
      <c r="M176" s="69">
        <v>88.17</v>
      </c>
      <c r="N176" s="69">
        <v>88.859053496200005</v>
      </c>
      <c r="O176" s="69">
        <v>90.81</v>
      </c>
      <c r="P176" s="69">
        <v>83.47</v>
      </c>
      <c r="Q176" s="69">
        <v>87.2</v>
      </c>
      <c r="R176" s="69">
        <f>[1]Blad2!D99</f>
        <v>76.55</v>
      </c>
    </row>
    <row r="177" spans="1:18" ht="12.95" customHeight="1">
      <c r="A177" s="70" t="s">
        <v>17</v>
      </c>
      <c r="B177" s="71">
        <v>91.18</v>
      </c>
      <c r="C177" s="71">
        <v>109.78</v>
      </c>
      <c r="D177" s="71">
        <v>99.43</v>
      </c>
      <c r="E177" s="71">
        <v>113.53</v>
      </c>
      <c r="F177" s="71">
        <v>106.93</v>
      </c>
      <c r="G177" s="71">
        <v>117.5</v>
      </c>
      <c r="H177" s="71">
        <v>116.43</v>
      </c>
      <c r="I177" s="71">
        <v>110.27</v>
      </c>
      <c r="J177" s="71">
        <v>111.764750058019</v>
      </c>
      <c r="K177" s="71">
        <v>102.87</v>
      </c>
      <c r="L177" s="71">
        <v>94.850000000000009</v>
      </c>
      <c r="M177" s="71">
        <v>94.67</v>
      </c>
      <c r="N177" s="71">
        <v>95.373310028300011</v>
      </c>
      <c r="O177" s="71">
        <v>96.05</v>
      </c>
      <c r="P177" s="71">
        <v>88.83</v>
      </c>
      <c r="Q177" s="71">
        <v>92.09</v>
      </c>
      <c r="R177" s="71">
        <f>SUM(R175:R176)</f>
        <v>80.649999999999991</v>
      </c>
    </row>
    <row r="178" spans="1:18" ht="12.95" customHeight="1">
      <c r="A178" s="68" t="s">
        <v>18</v>
      </c>
      <c r="B178" s="69">
        <v>1.21</v>
      </c>
      <c r="C178" s="69">
        <v>1.36</v>
      </c>
      <c r="D178" s="69">
        <v>1.5</v>
      </c>
      <c r="E178" s="69">
        <v>1.47</v>
      </c>
      <c r="F178" s="69">
        <v>1.59</v>
      </c>
      <c r="G178" s="69">
        <v>1.53</v>
      </c>
      <c r="H178" s="69">
        <v>1.57</v>
      </c>
      <c r="I178" s="69">
        <v>1.6</v>
      </c>
      <c r="J178" s="69">
        <v>1.55195234713647</v>
      </c>
      <c r="K178" s="69">
        <v>1.51</v>
      </c>
      <c r="L178" s="69">
        <v>1.54</v>
      </c>
      <c r="M178" s="69">
        <v>1.56</v>
      </c>
      <c r="N178" s="69">
        <v>1.5260052922758101</v>
      </c>
      <c r="O178" s="73">
        <v>1.58</v>
      </c>
      <c r="P178" s="73">
        <v>1.63</v>
      </c>
      <c r="Q178" s="73">
        <v>1.778819902798064</v>
      </c>
      <c r="R178" s="73">
        <f>[1]Blad2!I109</f>
        <v>1.8303318387150522</v>
      </c>
    </row>
    <row r="179" spans="1:18" ht="12.95" customHeight="1">
      <c r="A179" s="68" t="s">
        <v>19</v>
      </c>
      <c r="B179" s="69">
        <v>3.18</v>
      </c>
      <c r="C179" s="69">
        <v>3.68</v>
      </c>
      <c r="D179" s="69">
        <v>3.25</v>
      </c>
      <c r="E179" s="69">
        <v>3.82</v>
      </c>
      <c r="F179" s="69">
        <v>4.16</v>
      </c>
      <c r="G179" s="69">
        <v>4.03</v>
      </c>
      <c r="H179" s="69">
        <v>4.8499999999999996</v>
      </c>
      <c r="I179" s="69">
        <v>5.55</v>
      </c>
      <c r="J179" s="69">
        <v>6.2743246990187602</v>
      </c>
      <c r="K179" s="69">
        <v>6.85</v>
      </c>
      <c r="L179" s="69">
        <v>7.39</v>
      </c>
      <c r="M179" s="69">
        <v>7.29</v>
      </c>
      <c r="N179" s="69">
        <v>7.7373883537000001</v>
      </c>
      <c r="O179" s="69">
        <v>7.62</v>
      </c>
      <c r="P179" s="69">
        <v>7.41</v>
      </c>
      <c r="Q179" s="69">
        <v>7.34</v>
      </c>
      <c r="R179" s="69">
        <f>[1]Blad2!D100</f>
        <v>7.33</v>
      </c>
    </row>
    <row r="180" spans="1:18" ht="12.95" customHeight="1">
      <c r="A180" s="68" t="s">
        <v>20</v>
      </c>
      <c r="B180" s="69">
        <v>77.41</v>
      </c>
      <c r="C180" s="69">
        <v>78.2</v>
      </c>
      <c r="D180" s="69">
        <v>78.790000000000006</v>
      </c>
      <c r="E180" s="69">
        <v>77.88</v>
      </c>
      <c r="F180" s="69">
        <v>78.62</v>
      </c>
      <c r="G180" s="69">
        <v>83.22</v>
      </c>
      <c r="H180" s="69">
        <v>85.82</v>
      </c>
      <c r="I180" s="69">
        <v>83.39</v>
      </c>
      <c r="J180" s="69">
        <v>83.880529723499706</v>
      </c>
      <c r="K180" s="69">
        <v>82.79</v>
      </c>
      <c r="L180" s="69">
        <v>84.11</v>
      </c>
      <c r="M180" s="69">
        <v>82.09</v>
      </c>
      <c r="N180" s="69">
        <v>82.664786878520303</v>
      </c>
      <c r="O180" s="69">
        <v>78.010000000000005</v>
      </c>
      <c r="P180" s="69">
        <v>74.97999999999999</v>
      </c>
      <c r="Q180" s="69">
        <v>62.04</v>
      </c>
      <c r="R180" s="69">
        <f>[1]Blad2!D101</f>
        <v>57.169999999999995</v>
      </c>
    </row>
    <row r="181" spans="1:18" ht="12.95" customHeight="1">
      <c r="A181" s="68" t="s">
        <v>21</v>
      </c>
      <c r="B181" s="69">
        <v>11</v>
      </c>
      <c r="C181" s="69">
        <v>15.21</v>
      </c>
      <c r="D181" s="69">
        <v>17.79</v>
      </c>
      <c r="E181" s="69">
        <v>20.84</v>
      </c>
      <c r="F181" s="69">
        <v>19.98</v>
      </c>
      <c r="G181" s="69">
        <v>23.39</v>
      </c>
      <c r="H181" s="69">
        <v>23.83</v>
      </c>
      <c r="I181" s="69">
        <v>21.59</v>
      </c>
      <c r="J181" s="69">
        <v>24.388832729096499</v>
      </c>
      <c r="K181" s="69">
        <v>23.24</v>
      </c>
      <c r="L181" s="69">
        <v>23.03</v>
      </c>
      <c r="M181" s="69">
        <v>23.41</v>
      </c>
      <c r="N181" s="69">
        <v>24.3646330310515</v>
      </c>
      <c r="O181" s="69">
        <v>25.19</v>
      </c>
      <c r="P181" s="69">
        <v>24.72</v>
      </c>
      <c r="Q181" s="69">
        <v>24.23</v>
      </c>
      <c r="R181" s="69">
        <f>[1]Blad2!D102</f>
        <v>24.68</v>
      </c>
    </row>
    <row r="182" spans="1:18" ht="12.95" customHeight="1">
      <c r="A182" s="68" t="s">
        <v>22</v>
      </c>
      <c r="B182" s="69">
        <v>0.43</v>
      </c>
      <c r="C182" s="69">
        <v>0.31</v>
      </c>
      <c r="D182" s="69">
        <v>0.31</v>
      </c>
      <c r="E182" s="69">
        <v>0.27</v>
      </c>
      <c r="F182" s="69">
        <v>0.22</v>
      </c>
      <c r="G182" s="69">
        <v>0.25</v>
      </c>
      <c r="H182" s="69">
        <v>0.36</v>
      </c>
      <c r="I182" s="69">
        <v>0.27</v>
      </c>
      <c r="J182" s="69">
        <v>0.26496605350603702</v>
      </c>
      <c r="K182" s="69">
        <v>0.25</v>
      </c>
      <c r="L182" s="69">
        <v>0.27</v>
      </c>
      <c r="M182" s="69">
        <v>0.21</v>
      </c>
      <c r="N182" s="69">
        <v>0.28516249617172101</v>
      </c>
      <c r="O182" s="73">
        <v>0.3</v>
      </c>
      <c r="P182" s="73">
        <v>0.31</v>
      </c>
      <c r="Q182" s="73">
        <v>0.26175570406976773</v>
      </c>
      <c r="R182" s="73">
        <f>[1]Blad2!D116</f>
        <v>0.23156643825592746</v>
      </c>
    </row>
    <row r="183" spans="1:18" ht="12.95" customHeight="1">
      <c r="A183" s="68" t="s">
        <v>23</v>
      </c>
      <c r="B183" s="69">
        <v>1.17</v>
      </c>
      <c r="C183" s="69">
        <v>1.04</v>
      </c>
      <c r="D183" s="69">
        <v>1.31</v>
      </c>
      <c r="E183" s="69">
        <v>1.59</v>
      </c>
      <c r="F183" s="69">
        <v>1.73</v>
      </c>
      <c r="G183" s="69">
        <v>1.98</v>
      </c>
      <c r="H183" s="69">
        <v>2.11</v>
      </c>
      <c r="I183" s="69">
        <v>2.19</v>
      </c>
      <c r="J183" s="69">
        <v>2.4108964290774302</v>
      </c>
      <c r="K183" s="69">
        <v>2.37</v>
      </c>
      <c r="L183" s="69">
        <v>2.33</v>
      </c>
      <c r="M183" s="69">
        <v>2.19</v>
      </c>
      <c r="N183" s="69">
        <v>2.3521474542999998</v>
      </c>
      <c r="O183" s="69">
        <v>2.33</v>
      </c>
      <c r="P183" s="69">
        <v>2.21</v>
      </c>
      <c r="Q183" s="69">
        <v>2.15</v>
      </c>
      <c r="R183" s="69">
        <f>[1]Blad2!D103</f>
        <v>2.0299999999999998</v>
      </c>
    </row>
    <row r="184" spans="1:18" ht="12.95" customHeight="1">
      <c r="A184" s="68" t="s">
        <v>24</v>
      </c>
      <c r="B184" s="69">
        <v>0.13</v>
      </c>
      <c r="C184" s="69">
        <v>0.32</v>
      </c>
      <c r="D184" s="69">
        <v>1.38</v>
      </c>
      <c r="E184" s="69">
        <v>3.34</v>
      </c>
      <c r="F184" s="69">
        <v>3.71</v>
      </c>
      <c r="G184" s="69">
        <v>6.56</v>
      </c>
      <c r="H184" s="69">
        <v>8.39</v>
      </c>
      <c r="I184" s="69">
        <v>8.4</v>
      </c>
      <c r="J184" s="69">
        <v>9.4792379227231596</v>
      </c>
      <c r="K184" s="69">
        <v>10.33</v>
      </c>
      <c r="L184" s="69">
        <v>11.16</v>
      </c>
      <c r="M184" s="69">
        <v>11.74</v>
      </c>
      <c r="N184" s="69">
        <v>12.165237309720601</v>
      </c>
      <c r="O184" s="73">
        <v>10.51</v>
      </c>
      <c r="P184" s="73">
        <v>10.65</v>
      </c>
      <c r="Q184" s="73">
        <v>10.269441927510119</v>
      </c>
      <c r="R184" s="73">
        <f>[1]Blad2!D114</f>
        <v>9.9789515148960977</v>
      </c>
    </row>
    <row r="185" spans="1:18" ht="12.95" customHeight="1">
      <c r="A185" s="68" t="s">
        <v>25</v>
      </c>
      <c r="B185" s="69">
        <v>2.12</v>
      </c>
      <c r="C185" s="69">
        <v>2.57</v>
      </c>
      <c r="D185" s="69">
        <v>3.26</v>
      </c>
      <c r="E185" s="69">
        <v>3.47</v>
      </c>
      <c r="F185" s="69">
        <v>3.51</v>
      </c>
      <c r="G185" s="69">
        <v>3.63</v>
      </c>
      <c r="H185" s="69">
        <v>4.1500000000000004</v>
      </c>
      <c r="I185" s="69">
        <v>4.24</v>
      </c>
      <c r="J185" s="69">
        <v>4.30968363832012</v>
      </c>
      <c r="K185" s="69">
        <v>4.46</v>
      </c>
      <c r="L185" s="69">
        <v>5.12</v>
      </c>
      <c r="M185" s="69">
        <v>4.8</v>
      </c>
      <c r="N185" s="69">
        <v>5.1072587318220704</v>
      </c>
      <c r="O185" s="73">
        <v>5.4</v>
      </c>
      <c r="P185" s="73">
        <v>6.3</v>
      </c>
      <c r="Q185" s="73">
        <v>6.2256729266819226</v>
      </c>
      <c r="R185" s="73">
        <f>[1]Blad2!D115</f>
        <v>6.63</v>
      </c>
    </row>
    <row r="186" spans="1:18" ht="12.95" customHeight="1">
      <c r="A186" s="68" t="s">
        <v>26</v>
      </c>
      <c r="B186" s="69">
        <v>0</v>
      </c>
      <c r="C186" s="69">
        <v>0</v>
      </c>
      <c r="D186" s="69">
        <v>0</v>
      </c>
      <c r="E186" s="69">
        <v>0</v>
      </c>
      <c r="F186" s="69">
        <v>0</v>
      </c>
      <c r="G186" s="69">
        <v>0</v>
      </c>
      <c r="H186" s="69">
        <v>0</v>
      </c>
      <c r="I186" s="69">
        <v>0.01</v>
      </c>
      <c r="J186" s="69">
        <v>2.9752617804460202E-3</v>
      </c>
      <c r="K186" s="69">
        <v>0</v>
      </c>
      <c r="L186" s="69">
        <v>0</v>
      </c>
      <c r="M186" s="69">
        <v>0</v>
      </c>
      <c r="N186" s="69">
        <v>2.3487380234019101E-3</v>
      </c>
      <c r="O186" s="69">
        <v>0</v>
      </c>
      <c r="P186" s="74">
        <v>0</v>
      </c>
      <c r="Q186" s="74">
        <v>0</v>
      </c>
      <c r="R186" s="74">
        <f>[1]Blad2!D105</f>
        <v>0</v>
      </c>
    </row>
    <row r="187" spans="1:18" ht="12.95" customHeight="1">
      <c r="A187" s="68" t="s">
        <v>27</v>
      </c>
      <c r="B187" s="69">
        <v>0</v>
      </c>
      <c r="C187" s="69">
        <v>0</v>
      </c>
      <c r="D187" s="69">
        <v>0</v>
      </c>
      <c r="E187" s="69">
        <v>0</v>
      </c>
      <c r="F187" s="69">
        <v>0</v>
      </c>
      <c r="G187" s="69">
        <v>0</v>
      </c>
      <c r="H187" s="69">
        <v>0.08</v>
      </c>
      <c r="I187" s="69">
        <v>0.2</v>
      </c>
      <c r="J187" s="69">
        <v>0.30264574914796905</v>
      </c>
      <c r="K187" s="69">
        <v>0.25</v>
      </c>
      <c r="L187" s="69"/>
      <c r="M187" s="69"/>
      <c r="N187" s="69"/>
      <c r="O187" s="69"/>
      <c r="P187" s="69"/>
      <c r="Q187" s="69"/>
      <c r="R187" s="69"/>
    </row>
    <row r="188" spans="1:18" ht="12.95" customHeight="1">
      <c r="A188" s="68" t="s">
        <v>28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69">
        <v>0</v>
      </c>
      <c r="H188" s="69">
        <v>0</v>
      </c>
      <c r="I188" s="69">
        <v>0.01</v>
      </c>
      <c r="J188" s="69">
        <v>6.0365740768909201E-3</v>
      </c>
      <c r="K188" s="69">
        <v>0</v>
      </c>
      <c r="L188" s="69">
        <v>0</v>
      </c>
      <c r="M188" s="69">
        <v>0</v>
      </c>
      <c r="N188" s="69">
        <v>5.91458046649971E-4</v>
      </c>
      <c r="O188" s="69">
        <v>0</v>
      </c>
      <c r="P188" s="69">
        <v>0</v>
      </c>
      <c r="Q188" s="69">
        <v>0</v>
      </c>
      <c r="R188" s="69">
        <v>0</v>
      </c>
    </row>
    <row r="189" spans="1:18" ht="12.95" customHeight="1">
      <c r="A189" s="68" t="s">
        <v>29</v>
      </c>
      <c r="B189" s="69">
        <v>1.94</v>
      </c>
      <c r="C189" s="69">
        <v>2.21</v>
      </c>
      <c r="D189" s="69">
        <v>2.29</v>
      </c>
      <c r="E189" s="69">
        <v>2.5499999999999998</v>
      </c>
      <c r="F189" s="69">
        <v>2.4900000000000002</v>
      </c>
      <c r="G189" s="69">
        <v>2.67</v>
      </c>
      <c r="H189" s="69">
        <v>4.62</v>
      </c>
      <c r="I189" s="69">
        <v>4.66</v>
      </c>
      <c r="J189" s="69">
        <v>2.9391083949666501</v>
      </c>
      <c r="K189" s="69">
        <v>2.94</v>
      </c>
      <c r="L189" s="69">
        <v>3.46</v>
      </c>
      <c r="M189" s="69">
        <v>3.49</v>
      </c>
      <c r="N189" s="69">
        <v>3.4839374695510199</v>
      </c>
      <c r="O189" s="69">
        <v>3.7099999999999995</v>
      </c>
      <c r="P189" s="69">
        <v>3.74</v>
      </c>
      <c r="Q189" s="69">
        <v>3.5</v>
      </c>
      <c r="R189" s="69">
        <f>[1]Blad2!D107</f>
        <v>3.65</v>
      </c>
    </row>
    <row r="190" spans="1:18" ht="12.95" customHeight="1">
      <c r="A190" s="75" t="s">
        <v>31</v>
      </c>
      <c r="B190" s="76">
        <v>311.02</v>
      </c>
      <c r="C190" s="76">
        <v>339.05</v>
      </c>
      <c r="D190" s="76">
        <v>338.68</v>
      </c>
      <c r="E190" s="76">
        <v>358.61</v>
      </c>
      <c r="F190" s="76">
        <v>354.38</v>
      </c>
      <c r="G190" s="76">
        <v>382.80999999999995</v>
      </c>
      <c r="H190" s="76">
        <v>393.78999999999996</v>
      </c>
      <c r="I190" s="76">
        <v>385.29</v>
      </c>
      <c r="J190" s="76">
        <v>393.77490141131551</v>
      </c>
      <c r="K190" s="76">
        <v>385.48</v>
      </c>
      <c r="L190" s="76">
        <v>383.02</v>
      </c>
      <c r="M190" s="76">
        <v>380.6</v>
      </c>
      <c r="N190" s="76">
        <v>384.22297426644957</v>
      </c>
      <c r="O190" s="76">
        <v>375.03000000000003</v>
      </c>
      <c r="P190" s="76">
        <v>361.38</v>
      </c>
      <c r="Q190" s="76">
        <v>350.95089889569624</v>
      </c>
      <c r="R190" s="76">
        <f>R189+R188+R187+R186+R185+R184+R183+R182+R181+R180+R179+R178+R177+R174+R173+R169+R166+R162</f>
        <v>334.51444054891948</v>
      </c>
    </row>
    <row r="191" spans="1:18" ht="12.95" customHeight="1">
      <c r="A191" s="68" t="s">
        <v>32</v>
      </c>
      <c r="B191" s="69">
        <v>44.26</v>
      </c>
      <c r="C191" s="69">
        <v>39.770000000000003</v>
      </c>
      <c r="D191" s="69">
        <v>37.06</v>
      </c>
      <c r="E191" s="69">
        <v>35.93</v>
      </c>
      <c r="F191" s="69">
        <v>31.02</v>
      </c>
      <c r="G191" s="69">
        <v>30.95</v>
      </c>
      <c r="H191" s="69">
        <v>32.18</v>
      </c>
      <c r="I191" s="69">
        <v>29.98</v>
      </c>
      <c r="J191" s="69">
        <v>30.4374321482989</v>
      </c>
      <c r="K191" s="69">
        <v>26.99</v>
      </c>
      <c r="L191" s="69">
        <v>27.69</v>
      </c>
      <c r="M191" s="69">
        <v>27.09</v>
      </c>
      <c r="N191" s="69">
        <v>26.240737955025299</v>
      </c>
      <c r="O191" s="69">
        <v>25.29</v>
      </c>
      <c r="P191" s="69">
        <v>23.04</v>
      </c>
      <c r="Q191" s="69">
        <v>20.87</v>
      </c>
      <c r="R191" s="69">
        <f>[1]Blad2!D108</f>
        <v>20.72</v>
      </c>
    </row>
    <row r="192" spans="1:18" ht="12.95" customHeight="1">
      <c r="A192" s="68" t="s">
        <v>33</v>
      </c>
      <c r="B192" s="69">
        <v>199.9</v>
      </c>
      <c r="C192" s="69">
        <v>192.08</v>
      </c>
      <c r="D192" s="69">
        <v>184.2</v>
      </c>
      <c r="E192" s="69">
        <v>175.76</v>
      </c>
      <c r="F192" s="69">
        <v>155.38</v>
      </c>
      <c r="G192" s="69">
        <v>151.41</v>
      </c>
      <c r="H192" s="69">
        <v>147.69999999999999</v>
      </c>
      <c r="I192" s="69">
        <v>144.13999999999999</v>
      </c>
      <c r="J192" s="69">
        <v>144.66567375381001</v>
      </c>
      <c r="K192" s="69">
        <v>143.21</v>
      </c>
      <c r="L192" s="69">
        <v>144.27000000000001</v>
      </c>
      <c r="M192" s="69">
        <v>140.07</v>
      </c>
      <c r="N192" s="69">
        <v>139.23744644171001</v>
      </c>
      <c r="O192" s="69">
        <v>136.88999999999999</v>
      </c>
      <c r="P192" s="69">
        <v>136.46</v>
      </c>
      <c r="Q192" s="69">
        <v>139.77597166256558</v>
      </c>
      <c r="R192" s="69">
        <f>[1]Blad2!D109</f>
        <v>137.97</v>
      </c>
    </row>
    <row r="193" spans="1:18" ht="12.95" customHeight="1">
      <c r="A193" s="68" t="s">
        <v>34</v>
      </c>
      <c r="B193" s="69">
        <v>7.96</v>
      </c>
      <c r="C193" s="69">
        <v>7.74</v>
      </c>
      <c r="D193" s="69">
        <v>5.76</v>
      </c>
      <c r="E193" s="69">
        <v>4.3899999999999997</v>
      </c>
      <c r="F193" s="69">
        <v>4.67</v>
      </c>
      <c r="G193" s="69">
        <v>5.16</v>
      </c>
      <c r="H193" s="69">
        <v>5.9</v>
      </c>
      <c r="I193" s="69">
        <v>5.28</v>
      </c>
      <c r="J193" s="69">
        <v>6.83278472507729</v>
      </c>
      <c r="K193" s="69">
        <v>6.42</v>
      </c>
      <c r="L193" s="69">
        <v>5.16</v>
      </c>
      <c r="M193" s="69">
        <v>5.85</v>
      </c>
      <c r="N193" s="69">
        <v>6.5165950136325996</v>
      </c>
      <c r="O193" s="69">
        <v>6.93</v>
      </c>
      <c r="P193" s="69">
        <v>6.75</v>
      </c>
      <c r="Q193" s="69">
        <v>6.4799999999999995</v>
      </c>
      <c r="R193" s="69">
        <f>[1]Blad2!D110</f>
        <v>6.38</v>
      </c>
    </row>
    <row r="194" spans="1:18" ht="12.95" customHeight="1">
      <c r="A194" s="75" t="s">
        <v>35</v>
      </c>
      <c r="B194" s="76">
        <v>252.12</v>
      </c>
      <c r="C194" s="76">
        <v>239.59</v>
      </c>
      <c r="D194" s="76">
        <v>227.02</v>
      </c>
      <c r="E194" s="76">
        <v>216.08</v>
      </c>
      <c r="F194" s="76">
        <v>191.07</v>
      </c>
      <c r="G194" s="76">
        <v>187.52</v>
      </c>
      <c r="H194" s="76">
        <v>185.78</v>
      </c>
      <c r="I194" s="76">
        <v>179.4</v>
      </c>
      <c r="J194" s="76">
        <v>181.93589062718701</v>
      </c>
      <c r="K194" s="76">
        <v>176.62</v>
      </c>
      <c r="L194" s="76">
        <v>177.12</v>
      </c>
      <c r="M194" s="76">
        <v>173.01</v>
      </c>
      <c r="N194" s="76">
        <v>171.99477941036793</v>
      </c>
      <c r="O194" s="76">
        <v>169.10999999999999</v>
      </c>
      <c r="P194" s="76">
        <v>166.25</v>
      </c>
      <c r="Q194" s="76">
        <v>167.12597166256558</v>
      </c>
      <c r="R194" s="76">
        <f>SUM(R191:R193)</f>
        <v>165.07</v>
      </c>
    </row>
    <row r="195" spans="1:18" ht="12.95" customHeight="1">
      <c r="A195" s="77" t="s">
        <v>36</v>
      </c>
      <c r="B195" s="78">
        <v>563.14</v>
      </c>
      <c r="C195" s="78">
        <v>578.64</v>
      </c>
      <c r="D195" s="78">
        <v>565.70000000000005</v>
      </c>
      <c r="E195" s="78">
        <v>574.69000000000005</v>
      </c>
      <c r="F195" s="78">
        <v>545.46</v>
      </c>
      <c r="G195" s="78">
        <v>570.34</v>
      </c>
      <c r="H195" s="78">
        <v>579.59</v>
      </c>
      <c r="I195" s="78">
        <v>564.69000000000005</v>
      </c>
      <c r="J195" s="78">
        <v>575.71883298116404</v>
      </c>
      <c r="K195" s="78">
        <v>562.1</v>
      </c>
      <c r="L195" s="78">
        <v>560.14</v>
      </c>
      <c r="M195" s="78">
        <v>553.61</v>
      </c>
      <c r="N195" s="78">
        <v>556.21775367681744</v>
      </c>
      <c r="O195" s="78">
        <v>544.14</v>
      </c>
      <c r="P195" s="78">
        <v>527.63</v>
      </c>
      <c r="Q195" s="78">
        <v>518.07687055826182</v>
      </c>
      <c r="R195" s="78">
        <f>R194+R190</f>
        <v>499.58444054891947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Bijlage 1 - Restafval 2015</vt:lpstr>
      <vt:lpstr>Bijlage 2 - HA per fractie</vt:lpstr>
      <vt:lpstr>Bijlage 3 - HA per provincie</vt:lpstr>
    </vt:vector>
  </TitlesOfParts>
  <Company>OVAM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mvervaet</dc:creator>
  <cp:lastModifiedBy>mvervaet</cp:lastModifiedBy>
  <dcterms:created xsi:type="dcterms:W3CDTF">2015-10-29T08:25:16Z</dcterms:created>
  <dcterms:modified xsi:type="dcterms:W3CDTF">2017-01-11T09:24:16Z</dcterms:modified>
</cp:coreProperties>
</file>